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52" documentId="120_S{2AC9BD13-BADA-5192-A53E-5A8FF88502F6}" xr6:coauthVersionLast="47" xr6:coauthVersionMax="47" xr10:uidLastSave="{0BEA7EE0-29DB-495D-AC9F-2C7319387A3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<sst xmlns="http://schemas.openxmlformats.org/spreadsheetml/2006/main" count="180277" uniqueCount="39123">
  <si>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</si>
  <si>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</si>
  <si>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</si>
  <si>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</si>
  <si>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</si>
  <si>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</si>
  <si>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</si>
  <si>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</si>
  <si>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</si>
  <si>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</si>
  <si>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</si>
  <si>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</si>
  <si>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</si>
  <si>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</si>
  <si>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</si>
  <si>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</si>
  <si>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</si>
  <si>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</si>
  <si>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</si>
  <si>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</si>
  <si>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</si>
  <si>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</si>
  <si>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</si>
  <si>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</si>
  <si>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</si>
  <si>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</si>
  <si>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</si>
  <si>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</si>
  <si>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</si>
  <si>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</si>
  <si>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</si>
  <si>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</si>
  <si>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</si>
  <si>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</si>
  <si>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</si>
  <si>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</si>
  <si>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</si>
  <si>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</si>
  <si>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</si>
  <si>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</si>
  <si>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</si>
  <si>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</si>
  <si>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</si>
  <si>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</si>
  <si>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</si>
  <si>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</si>
  <si>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</si>
  <si>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</si>
  <si>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</si>
  <si>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</si>
  <si>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</si>
  <si>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</si>
  <si>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</si>
  <si>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</si>
  <si>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</si>
  <si>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</si>
  <si>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</si>
  <si>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</si>
  <si>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</si>
  <si>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</si>
  <si>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</si>
  <si>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</si>
  <si>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</si>
  <si>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</si>
  <si>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</si>
  <si>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</si>
  <si>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</si>
  <si>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</si>
  <si>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</si>
  <si>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</si>
  <si>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</si>
  <si>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</si>
  <si>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</si>
  <si>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</si>
  <si>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</si>
  <si>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</si>
  <si>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</si>
  <si>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</si>
  <si>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</si>
  <si>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</si>
  <si>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</si>
  <si>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</si>
  <si>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</si>
  <si>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</si>
  <si>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</si>
  <si>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</si>
  <si>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</si>
  <si>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</si>
  <si>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</si>
  <si>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</si>
  <si>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</si>
  <si>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</si>
  <si>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</si>
  <si>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</si>
  <si>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</si>
  <si>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</si>
  <si>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</si>
  <si>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</si>
  <si>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</si>
  <si>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</si>
  <si>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</si>
  <si>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</si>
  <si>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</si>
  <si>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</si>
  <si>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</si>
  <si>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</si>
  <si>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</si>
  <si>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</si>
  <si>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</si>
  <si>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</si>
  <si>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</si>
  <si>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</si>
  <si>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</si>
  <si>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</si>
  <si>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</si>
  <si>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</si>
  <si>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</si>
  <si>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</si>
  <si>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</si>
  <si>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</si>
  <si>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</si>
  <si>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</si>
  <si>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</si>
  <si>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</si>
  <si>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</si>
  <si>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</si>
  <si>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</si>
  <si>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</si>
  <si>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</si>
  <si>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</si>
  <si>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</si>
  <si>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</si>
  <si>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</si>
  <si>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</si>
  <si>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</si>
  <si>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</si>
  <si>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</si>
  <si>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</si>
  <si>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</si>
  <si>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</si>
  <si>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</si>
  <si>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</si>
  <si>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</si>
  <si>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</si>
  <si>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</si>
  <si>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</si>
  <si>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</si>
  <si>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</si>
  <si>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</si>
  <si>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</si>
  <si>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</si>
  <si>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</si>
  <si>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</si>
  <si>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</si>
  <si>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</si>
  <si>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</si>
  <si>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</si>
  <si>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</si>
  <si>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</si>
  <si>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</si>
  <si>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</si>
  <si>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</si>
  <si>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</si>
  <si>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</si>
  <si>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</si>
  <si>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</si>
  <si>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</si>
  <si>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</si>
  <si>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</si>
  <si>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</si>
  <si>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</si>
  <si>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</si>
  <si>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</si>
  <si>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</si>
  <si>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</si>
  <si>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</si>
  <si>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</si>
  <si>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</si>
  <si>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</si>
  <si>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</si>
  <si>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</si>
  <si>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</si>
  <si>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</si>
  <si>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</si>
  <si>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</si>
  <si>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</si>
  <si>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</si>
  <si>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</si>
  <si>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</si>
  <si>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</si>
  <si>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</si>
  <si>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</si>
  <si>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</si>
  <si>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</si>
  <si>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</si>
  <si>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</si>
  <si>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</si>
  <si>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</si>
  <si>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</si>
  <si>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</si>
  <si>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</si>
  <si>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</si>
  <si>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</si>
  <si>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</si>
  <si>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</si>
  <si>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</si>
  <si>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</si>
  <si>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</si>
  <si>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</si>
  <si>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</si>
  <si>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</si>
  <si>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</si>
  <si>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</si>
  <si>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</si>
  <si>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</si>
  <si>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</si>
  <si>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</si>
  <si>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</si>
  <si>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</si>
  <si>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</si>
  <si>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</si>
  <si>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</si>
  <si>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</si>
  <si>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</si>
  <si>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</si>
  <si>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</si>
  <si>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</si>
  <si>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</si>
  <si>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</si>
  <si>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</si>
  <si>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</si>
  <si>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</si>
  <si>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</si>
  <si>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</si>
  <si>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</si>
  <si>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</si>
  <si>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</si>
  <si>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</si>
  <si>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</si>
  <si>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</si>
  <si>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</si>
  <si>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</si>
  <si>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</si>
  <si>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</si>
  <si>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</si>
  <si>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</si>
  <si>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</si>
  <si>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</si>
  <si>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</si>
  <si>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</si>
  <si>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</si>
  <si>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</si>
  <si>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</si>
  <si>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</si>
  <si>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</si>
  <si>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</si>
  <si>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</si>
  <si>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</si>
  <si>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</si>
  <si>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</si>
  <si>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</si>
  <si>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</si>
  <si>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</si>
  <si>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</si>
  <si>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</si>
  <si>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</si>
  <si>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</si>
  <si>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</si>
  <si>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</si>
  <si>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</si>
  <si>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</si>
  <si>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</si>
  <si>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</si>
  <si>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</si>
  <si>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</si>
  <si>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</si>
  <si>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</si>
  <si>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</si>
  <si>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</si>
  <si>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</si>
  <si>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</si>
  <si>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</si>
  <si>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</si>
  <si>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</si>
  <si>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</si>
  <si>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</si>
  <si>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</si>
  <si>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</si>
  <si>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</si>
  <si>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</si>
  <si>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</si>
  <si>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</si>
  <si>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</si>
  <si>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</si>
  <si>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</si>
  <si>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</si>
  <si>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</si>
  <si>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</si>
  <si>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</si>
  <si>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</si>
  <si>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</si>
  <si>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</si>
  <si>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</si>
  <si>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</si>
  <si>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</si>
  <si>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</si>
  <si>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</si>
  <si>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</si>
  <si>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</si>
  <si>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</si>
  <si>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</si>
  <si>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</si>
  <si>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</si>
  <si>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</si>
  <si>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</si>
  <si>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</si>
  <si>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</si>
  <si>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</si>
  <si>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</si>
  <si>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</si>
  <si>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</si>
  <si>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</si>
  <si>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</si>
  <si>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</si>
  <si>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</si>
  <si>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</si>
  <si>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</si>
  <si>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</si>
  <si>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</si>
  <si>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</si>
  <si>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</si>
  <si>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</si>
  <si>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</si>
  <si>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</si>
  <si>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</si>
  <si>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</si>
  <si>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</si>
  <si>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</si>
  <si>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</si>
  <si>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</si>
  <si>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</si>
  <si>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</si>
  <si>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</si>
  <si>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</si>
  <si>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</si>
  <si>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</si>
  <si>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</si>
  <si>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</si>
  <si>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</si>
  <si>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</si>
  <si>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</si>
  <si>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</si>
  <si>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</si>
  <si>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</si>
  <si>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</si>
  <si>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</si>
  <si>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</si>
  <si>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</si>
  <si>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</si>
  <si>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</si>
  <si>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</si>
  <si>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</si>
  <si>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</si>
  <si>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</si>
  <si>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</si>
  <si>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</si>
  <si>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</si>
  <si>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</si>
  <si>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</si>
  <si>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</si>
  <si>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</si>
  <si>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</si>
  <si>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</si>
  <si>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</si>
  <si>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</si>
  <si>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</si>
  <si>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</si>
  <si>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</si>
  <si>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</si>
  <si>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</si>
  <si>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</si>
  <si>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</si>
  <si>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</si>
  <si>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</si>
  <si>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</si>
  <si>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</si>
  <si>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</si>
  <si>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</si>
  <si>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</si>
  <si>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</si>
  <si>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</si>
  <si>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</si>
  <si>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</si>
  <si>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</si>
  <si>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</si>
  <si>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</si>
  <si>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</si>
  <si>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</si>
  <si>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</si>
  <si>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</si>
  <si>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</si>
  <si>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</si>
  <si>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</si>
  <si>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</si>
  <si>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</si>
  <si>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</si>
  <si>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</si>
  <si>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</si>
  <si>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</si>
  <si>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</si>
  <si>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</si>
  <si>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</si>
  <si>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</si>
  <si>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</si>
  <si>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</si>
  <si>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</si>
  <si>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</si>
  <si>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</si>
  <si>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</si>
  <si>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</si>
  <si>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</si>
  <si>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</si>
  <si>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</si>
  <si>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</si>
  <si>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</si>
  <si>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</si>
  <si>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</si>
  <si>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</si>
  <si>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</si>
  <si>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</si>
  <si>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</si>
  <si>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</si>
  <si>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</si>
  <si>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</si>
  <si>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</si>
  <si>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</si>
  <si>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</si>
  <si>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</si>
  <si>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</si>
  <si>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</si>
  <si>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</si>
  <si>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</si>
  <si>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</si>
  <si>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</si>
  <si>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</si>
  <si>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</si>
  <si>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</si>
  <si>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</si>
  <si>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</si>
  <si>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</si>
  <si>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</si>
  <si>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</si>
  <si>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</si>
  <si>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</si>
  <si>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</si>
  <si>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</si>
  <si>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</si>
  <si>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</si>
  <si>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</si>
  <si>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</si>
  <si>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</si>
  <si>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</si>
  <si>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</si>
  <si>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</si>
  <si>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</si>
  <si>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</si>
  <si>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</si>
  <si>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</si>
  <si>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</si>
  <si>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</si>
  <si>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</si>
  <si>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</si>
  <si>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</si>
  <si>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</si>
  <si>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</si>
  <si>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</si>
  <si>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</si>
  <si>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</si>
  <si>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</si>
  <si>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</si>
  <si>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</si>
  <si>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</si>
  <si>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</si>
  <si>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</si>
  <si>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</si>
  <si>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</si>
  <si>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</si>
  <si>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</si>
  <si>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</si>
  <si>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</si>
  <si>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</si>
  <si>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</si>
  <si>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</si>
  <si>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</si>
  <si>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</si>
  <si>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</si>
  <si>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</si>
  <si>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</si>
  <si>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</si>
  <si>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</si>
  <si>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</si>
  <si>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</si>
  <si>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</si>
  <si>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</si>
  <si>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</si>
  <si>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</si>
  <si>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</si>
  <si>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</si>
  <si>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</si>
  <si>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</si>
  <si>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</si>
  <si>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</si>
  <si>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</si>
  <si>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</si>
  <si>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</si>
  <si>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</si>
  <si>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</si>
  <si>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</si>
  <si>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</si>
  <si>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</si>
  <si>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</si>
  <si>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</si>
  <si>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</si>
  <si>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</si>
  <si>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</si>
  <si>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</si>
  <si>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</si>
  <si>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</si>
  <si>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</si>
  <si>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</si>
  <si>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</si>
  <si>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</si>
  <si>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</si>
  <si>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</si>
  <si>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</si>
  <si>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</si>
  <si>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</si>
  <si>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</si>
  <si>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</si>
  <si>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</si>
  <si>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</si>
  <si>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</si>
  <si>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</si>
  <si>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</si>
  <si>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</si>
  <si>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</si>
  <si>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</si>
  <si>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</si>
  <si>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</si>
  <si>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</si>
  <si>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</si>
  <si>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</si>
  <si>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</si>
  <si>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</si>
  <si>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</si>
  <si>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</si>
  <si>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</si>
  <si>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</si>
  <si>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</si>
  <si>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</si>
  <si>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</si>
  <si>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</si>
  <si>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</si>
  <si>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</si>
  <si>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</si>
  <si>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</si>
  <si>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</si>
  <si>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</si>
  <si>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</si>
  <si>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</si>
  <si>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</si>
  <si>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</si>
  <si>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</si>
  <si>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</si>
  <si>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</si>
  <si>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</si>
  <si>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</si>
  <si>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</si>
  <si>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</si>
  <si>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</si>
  <si>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</si>
  <si>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</si>
  <si>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</si>
  <si>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</si>
  <si>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</si>
  <si>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</si>
  <si>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</si>
  <si>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</si>
  <si>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</si>
  <si>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</si>
  <si>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</si>
  <si>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</si>
  <si>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</si>
  <si>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</si>
  <si>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</si>
  <si>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</si>
  <si>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</si>
  <si>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</si>
  <si>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</si>
  <si>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</si>
  <si>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</si>
  <si>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</si>
  <si>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</si>
  <si>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</si>
  <si>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</si>
  <si>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</si>
  <si>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</si>
  <si>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</si>
  <si>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</si>
  <si>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</si>
  <si>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</si>
  <si>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</si>
  <si>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</si>
  <si>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</si>
  <si>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</si>
  <si>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</si>
  <si>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</si>
  <si>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</si>
  <si>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</si>
  <si>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</si>
  <si>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</si>
  <si>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</si>
  <si>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</si>
  <si>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</si>
  <si>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</si>
  <si>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</si>
  <si>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</si>
  <si>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</si>
  <si>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</si>
  <si>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</si>
  <si>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</si>
  <si>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</si>
  <si>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</si>
  <si>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</si>
  <si>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</si>
  <si>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</si>
  <si>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</si>
  <si>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</si>
  <si>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</si>
  <si>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</si>
  <si>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</si>
  <si>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</si>
  <si>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</si>
  <si>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</si>
  <si>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</si>
  <si>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</si>
  <si>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</si>
  <si>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</si>
  <si>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</si>
  <si>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</si>
  <si>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</si>
  <si>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</si>
  <si>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</si>
  <si>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</si>
  <si>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</si>
  <si>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</si>
  <si>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</si>
  <si>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</si>
  <si>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</si>
  <si>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</si>
  <si>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</si>
  <si>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</si>
  <si>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</si>
  <si>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</si>
  <si>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</si>
  <si>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</si>
  <si>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</si>
  <si>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</si>
  <si>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</si>
  <si>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</si>
  <si>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</si>
  <si>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</si>
  <si>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</si>
  <si>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</si>
  <si>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</si>
  <si>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</si>
  <si>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</si>
  <si>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</si>
  <si>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</si>
  <si>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</si>
  <si>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</si>
  <si>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</si>
  <si>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</si>
  <si>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</si>
  <si>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</si>
  <si>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</si>
  <si>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</si>
  <si>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</si>
  <si>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</si>
  <si>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</si>
  <si>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</si>
  <si>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</si>
  <si>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</si>
  <si>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</si>
  <si>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</si>
  <si>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</si>
  <si>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</si>
  <si>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</si>
  <si>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</si>
  <si>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</si>
  <si>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</si>
  <si>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</si>
  <si>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</si>
  <si>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</si>
  <si>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</si>
  <si>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</si>
  <si>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</si>
  <si>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</si>
  <si>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</si>
  <si>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</si>
  <si>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</si>
  <si>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</si>
  <si>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</si>
  <si>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</si>
  <si>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</si>
  <si>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</si>
  <si>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</si>
  <si>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</si>
  <si>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</si>
  <si>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</si>
  <si>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</si>
  <si>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</si>
  <si>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</si>
  <si>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</si>
  <si>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</si>
  <si>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</si>
  <si>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</si>
  <si>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</si>
  <si>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</si>
  <si>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</si>
  <si>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</si>
  <si>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</si>
  <si>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</si>
  <si>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</si>
  <si>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</si>
  <si>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</si>
  <si>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</si>
  <si>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</si>
  <si>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</si>
  <si>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</si>
  <si>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</si>
  <si>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</si>
  <si>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</si>
  <si>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</si>
  <si>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</si>
  <si>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</si>
  <si>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</si>
  <si>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</si>
  <si>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</si>
  <si>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</si>
  <si>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</si>
  <si>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</si>
  <si>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</si>
  <si>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</si>
  <si>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</si>
  <si>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</si>
  <si>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</si>
  <si>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</si>
  <si>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</si>
  <si>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</si>
  <si>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</si>
  <si>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</si>
  <si>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</si>
  <si>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</si>
  <si>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</si>
  <si>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</si>
  <si>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</si>
  <si>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</si>
  <si>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</si>
  <si>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</si>
  <si>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</si>
  <si>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</si>
  <si>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</si>
  <si>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</si>
  <si>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</si>
  <si>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</si>
  <si>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</si>
  <si>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</si>
  <si>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</si>
  <si>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</si>
  <si>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</si>
  <si>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</si>
  <si>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</si>
  <si>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</si>
  <si>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</si>
  <si>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</si>
  <si>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</si>
  <si>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</si>
  <si>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</si>
  <si>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</si>
  <si>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</si>
  <si>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</si>
  <si>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</si>
  <si>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</si>
  <si>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</si>
  <si>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</si>
  <si>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</si>
  <si>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</si>
  <si>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</si>
  <si>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</si>
  <si>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</si>
  <si>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</si>
  <si>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</si>
  <si>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</si>
  <si>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</si>
  <si>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</si>
  <si>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</si>
  <si>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</si>
  <si>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</si>
  <si>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</si>
  <si>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</si>
  <si>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</si>
  <si>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</si>
  <si>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</si>
  <si>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</si>
  <si>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</si>
  <si>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</si>
  <si>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</si>
  <si>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</si>
  <si>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</si>
  <si>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</si>
  <si>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</si>
  <si>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</si>
  <si>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</si>
  <si>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</si>
  <si>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</si>
  <si>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</si>
  <si>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</si>
  <si>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</si>
  <si>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</si>
  <si>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</si>
  <si>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</si>
  <si>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</si>
  <si>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</si>
  <si>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</si>
  <si>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</si>
  <si>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</si>
  <si>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</si>
  <si>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</si>
  <si>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</si>
  <si>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</si>
  <si>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</si>
  <si>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</si>
  <si>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</si>
  <si>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</si>
  <si>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</si>
  <si>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</si>
  <si>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</si>
  <si>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</si>
  <si>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</si>
  <si>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</si>
  <si>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</si>
  <si>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</si>
  <si>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</si>
  <si>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</si>
  <si>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</si>
  <si>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</si>
  <si>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</si>
  <si>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</si>
  <si>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</si>
  <si>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</si>
  <si>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</si>
  <si>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</si>
  <si>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</si>
  <si>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</si>
  <si>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</si>
  <si>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</si>
  <si>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</si>
  <si>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</si>
  <si>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</si>
  <si>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</si>
  <si>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</si>
  <si>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</si>
  <si>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</si>
  <si>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</si>
  <si>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</si>
  <si>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</si>
  <si>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</si>
  <si>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</si>
  <si>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</si>
  <si>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</si>
  <si>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</si>
  <si>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</si>
  <si>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</si>
  <si>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</si>
  <si>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</si>
  <si>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</si>
  <si>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</si>
  <si>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</si>
  <si>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</si>
  <si>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</si>
  <si>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</si>
  <si>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</si>
  <si>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</si>
  <si>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</si>
  <si>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</si>
  <si>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</si>
  <si>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</si>
  <si>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</si>
  <si>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</si>
  <si>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</si>
  <si>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</si>
  <si>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</si>
  <si>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</si>
  <si>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</si>
  <si>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</si>
  <si>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</si>
  <si>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</si>
  <si>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</si>
  <si>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</si>
  <si>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</si>
  <si>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</si>
  <si>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</si>
  <si>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</si>
  <si>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</si>
  <si>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</si>
  <si>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</si>
  <si>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</si>
  <si>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</si>
  <si>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</si>
  <si>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</si>
  <si>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</si>
  <si>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</si>
  <si>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</si>
  <si>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</si>
  <si>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</si>
  <si>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</si>
  <si>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</si>
  <si>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</si>
  <si>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</si>
  <si>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</si>
  <si>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</si>
  <si>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</si>
  <si>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</si>
  <si>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</si>
  <si>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</si>
  <si>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</si>
  <si>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</si>
  <si>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</si>
  <si>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</si>
  <si>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</si>
  <si>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</si>
  <si>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</si>
  <si>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</si>
  <si>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</si>
  <si>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</si>
  <si>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</si>
  <si>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</si>
  <si>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</si>
  <si>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</si>
  <si>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</si>
  <si>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</si>
  <si>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</si>
  <si>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</si>
  <si>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</si>
  <si>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</si>
  <si>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</si>
  <si>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</si>
  <si>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</si>
  <si>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</si>
  <si>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</si>
  <si>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</si>
  <si>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</si>
  <si>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</si>
  <si>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</si>
  <si>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</si>
  <si>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</si>
  <si>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</si>
  <si>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</si>
  <si>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</si>
  <si>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</si>
  <si>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</si>
  <si>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</si>
  <si>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</si>
  <si>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</si>
  <si>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</si>
  <si>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</si>
  <si>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</si>
  <si>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</si>
  <si>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</si>
  <si>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</si>
  <si>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</si>
  <si>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</si>
  <si>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</si>
  <si>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</si>
  <si>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</si>
  <si>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</si>
  <si>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</si>
  <si>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</si>
  <si>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</si>
  <si>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</si>
  <si>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</si>
  <si>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</si>
  <si>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</si>
  <si>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</si>
  <si>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</si>
  <si>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</si>
  <si>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</si>
  <si>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</si>
  <si>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</si>
  <si>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</si>
  <si>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</si>
  <si>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</si>
  <si>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</si>
  <si>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</si>
  <si>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</si>
  <si>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</si>
  <si>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</si>
  <si>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</si>
  <si>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</si>
  <si>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</si>
  <si>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</si>
  <si>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</si>
  <si>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</si>
  <si>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</si>
  <si>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</si>
  <si>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</si>
  <si>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</si>
  <si>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</si>
  <si>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</si>
  <si>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</si>
  <si>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</si>
  <si>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</si>
  <si>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</si>
  <si>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</si>
  <si>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</si>
  <si>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</si>
  <si>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</si>
  <si>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</si>
  <si>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</si>
  <si>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</si>
  <si>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</si>
  <si>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</si>
  <si>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</si>
  <si>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</si>
  <si>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</si>
  <si>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</si>
  <si>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</si>
  <si>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</si>
  <si>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</si>
  <si>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</si>
  <si>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</si>
  <si>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</si>
  <si>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</si>
  <si>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</si>
  <si>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</si>
  <si>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</si>
  <si>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</si>
  <si>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</si>
  <si>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</si>
  <si>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</si>
  <si>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</si>
  <si>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</si>
  <si>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</si>
  <si>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</si>
  <si>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</si>
  <si>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</si>
  <si>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</si>
  <si>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</si>
  <si>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</si>
  <si>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</si>
  <si>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</si>
  <si>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</si>
  <si>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</si>
  <si>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</si>
  <si>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</si>
  <si>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</si>
  <si>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</si>
  <si>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</si>
  <si>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</si>
  <si>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</si>
  <si>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</si>
  <si>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</si>
  <si>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</si>
  <si>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</si>
  <si>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</si>
  <si>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</si>
  <si>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</si>
  <si>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</si>
  <si>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</si>
  <si>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</si>
  <si>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</si>
  <si>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</si>
  <si>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</si>
  <si>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</si>
  <si>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</si>
  <si>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</si>
  <si>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</si>
  <si>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</si>
  <si>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</si>
  <si>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</si>
  <si>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</si>
  <si>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</si>
  <si>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</si>
  <si>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</si>
  <si>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</si>
  <si>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</si>
  <si>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</si>
  <si>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</si>
  <si>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</si>
  <si>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</si>
  <si>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</si>
  <si>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</si>
  <si>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</si>
  <si>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</si>
  <si>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</si>
  <si>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</si>
  <si>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</si>
  <si>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</si>
  <si>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</si>
  <si>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</si>
  <si>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</si>
  <si>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</si>
  <si>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</si>
  <si>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</si>
  <si>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</si>
  <si>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</si>
  <si>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</si>
  <si>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</si>
  <si>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</si>
  <si>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</si>
  <si>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</si>
  <si>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</si>
  <si>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</si>
  <si>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</si>
  <si>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</si>
  <si>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</si>
  <si>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</si>
  <si>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</si>
  <si>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</si>
  <si>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</si>
  <si>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</si>
  <si>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</si>
  <si>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</si>
  <si>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</si>
  <si>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</si>
  <si>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</si>
  <si>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</si>
  <si>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</si>
  <si>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</si>
  <si>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</si>
  <si>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</si>
  <si>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</si>
  <si>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</si>
  <si>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</si>
  <si>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</si>
  <si>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</si>
  <si>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</si>
  <si>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</si>
  <si>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</si>
  <si>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</si>
  <si>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</si>
  <si>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</si>
  <si>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</si>
  <si>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</si>
  <si>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</si>
  <si>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</si>
  <si>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</si>
  <si>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</si>
  <si>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</si>
  <si>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</si>
  <si>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</si>
  <si>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</si>
  <si>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</si>
  <si>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</si>
  <si>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</si>
  <si>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</si>
  <si>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</si>
  <si>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</si>
  <si>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</si>
  <si>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</si>
  <si>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</si>
  <si>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</si>
  <si>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</si>
  <si>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</si>
  <si>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</si>
  <si>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</si>
  <si>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</si>
  <si>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</si>
  <si>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</si>
  <si>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</si>
  <si>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</si>
  <si>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</si>
  <si>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</si>
  <si>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</si>
  <si>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</si>
  <si>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</si>
  <si>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</si>
  <si>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</si>
  <si>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</si>
  <si>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</si>
  <si>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</si>
  <si>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</si>
  <si>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</si>
  <si>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</si>
  <si>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</si>
  <si>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</si>
  <si>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</si>
  <si>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</si>
  <si>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</si>
  <si>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</si>
  <si>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</si>
  <si>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</si>
  <si>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</si>
  <si>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</si>
  <si>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</si>
  <si>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</si>
  <si>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</si>
  <si>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</si>
  <si>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</si>
  <si>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</si>
  <si>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</si>
  <si>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</si>
  <si>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</si>
  <si>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</si>
  <si>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</si>
  <si>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</si>
  <si>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</si>
  <si>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</si>
  <si>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</si>
  <si>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</si>
  <si>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</si>
  <si>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</si>
  <si>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</si>
  <si>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</si>
  <si>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</si>
  <si>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</si>
  <si>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</si>
  <si>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</si>
  <si>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</si>
  <si>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</si>
  <si>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</si>
  <si>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</si>
  <si>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</si>
  <si>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</si>
  <si>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</si>
  <si>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</si>
  <si>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</si>
  <si>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</si>
  <si>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</si>
  <si>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</si>
  <si>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</si>
  <si>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</si>
  <si>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</si>
  <si>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</si>
  <si>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</si>
  <si>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</si>
  <si>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</si>
  <si>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</si>
  <si>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</si>
  <si>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</si>
  <si>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</si>
  <si>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</si>
  <si>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</si>
  <si>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</si>
  <si>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</si>
  <si>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</si>
  <si>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</si>
  <si>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</si>
  <si>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</si>
  <si>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</si>
  <si>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</si>
  <si>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</si>
  <si>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</si>
  <si>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</si>
  <si>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</si>
  <si>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</si>
  <si>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</si>
  <si>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</si>
  <si>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</si>
  <si>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</si>
  <si>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</si>
  <si>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</si>
  <si>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</si>
  <si>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</si>
  <si>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</si>
  <si>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</si>
  <si>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</si>
  <si>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</si>
  <si>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</si>
  <si>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</si>
  <si>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</si>
  <si>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</si>
  <si>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</si>
  <si>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</si>
  <si>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</si>
  <si>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</si>
  <si>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</si>
  <si>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</si>
  <si>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</si>
  <si>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</si>
  <si>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</si>
  <si>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</si>
  <si>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</si>
  <si>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</si>
  <si>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</si>
  <si>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</si>
  <si>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</si>
  <si>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</si>
  <si>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</si>
  <si>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</si>
  <si>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</si>
  <si>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</si>
  <si>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</si>
  <si>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</si>
  <si>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</si>
  <si>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</si>
  <si>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</si>
  <si>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</si>
  <si>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</si>
  <si>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</si>
  <si>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</si>
  <si>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</si>
  <si>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</si>
  <si>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</si>
  <si>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</si>
  <si>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</si>
  <si>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</si>
  <si>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</si>
  <si>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</si>
  <si>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</si>
  <si>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</si>
  <si>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</si>
  <si>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</si>
  <si>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</si>
  <si>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</si>
  <si>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</si>
  <si>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</si>
  <si>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</si>
  <si>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</si>
  <si>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</si>
  <si>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</si>
  <si>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</si>
  <si>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</si>
  <si>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</si>
  <si>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</si>
  <si>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</si>
  <si>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</si>
  <si>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</si>
  <si>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</si>
  <si>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</si>
  <si>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</si>
  <si>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</si>
  <si>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</si>
  <si>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</si>
  <si>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</si>
  <si>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</si>
  <si>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</si>
  <si>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</si>
  <si>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</si>
  <si>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</si>
  <si>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</si>
  <si>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</si>
  <si>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</si>
  <si>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</si>
  <si>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</si>
  <si>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</si>
  <si>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</si>
  <si>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</si>
  <si>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</si>
  <si>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</si>
  <si>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</si>
  <si>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</si>
  <si>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</si>
  <si>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</si>
  <si>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</si>
  <si>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</si>
  <si>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</si>
  <si>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</si>
  <si>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</si>
  <si>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</si>
  <si>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</si>
  <si>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</si>
  <si>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</si>
  <si>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</si>
  <si>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</si>
  <si>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</si>
  <si>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</si>
  <si>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</si>
  <si>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</si>
  <si>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</si>
  <si>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</si>
  <si>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</si>
  <si>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</si>
  <si>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</si>
  <si>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</si>
  <si>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</si>
  <si>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</si>
  <si>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</si>
  <si>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</si>
  <si>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</si>
  <si>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</si>
  <si>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</si>
  <si>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</si>
  <si>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</si>
  <si>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</si>
  <si>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</si>
  <si>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</si>
  <si>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</si>
  <si>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</si>
  <si>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</si>
  <si>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</si>
  <si>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</si>
  <si>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</si>
  <si>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</si>
  <si>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</si>
  <si>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</si>
  <si>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</si>
  <si>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</si>
  <si>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</si>
  <si>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</si>
  <si>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</si>
  <si>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</si>
  <si>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</si>
  <si>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</si>
  <si>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</si>
  <si>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</si>
  <si>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</si>
  <si>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</si>
  <si>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</si>
  <si>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</si>
  <si>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</si>
  <si>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</si>
  <si>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</si>
  <si>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</si>
  <si>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</si>
  <si>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</si>
  <si>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</si>
  <si>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</si>
  <si>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</si>
  <si>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</si>
  <si>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</si>
  <si>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</si>
  <si>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</si>
  <si>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</si>
  <si>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</si>
  <si>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</si>
  <si>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</si>
  <si>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</si>
  <si>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</si>
  <si>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</si>
  <si>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</si>
  <si>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</si>
  <si>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</si>
  <si>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</si>
  <si>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</si>
  <si>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</si>
  <si>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</si>
  <si>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</si>
  <si>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</si>
  <si>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</si>
  <si>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</si>
  <si>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</si>
  <si>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</si>
  <si>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</si>
  <si>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</si>
  <si>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</si>
  <si>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</si>
  <si>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</si>
  <si>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</si>
  <si>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</si>
  <si>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</si>
  <si>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</si>
  <si>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</si>
  <si>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</si>
  <si>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</si>
  <si>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</si>
  <si>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</si>
  <si>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</si>
  <si>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</si>
  <si>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</si>
  <si>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</si>
  <si>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</si>
  <si>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</si>
  <si>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</si>
  <si>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</si>
  <si>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</si>
  <si>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</si>
  <si>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</si>
  <si>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</si>
  <si>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</si>
  <si>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</si>
  <si>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</si>
  <si>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</si>
  <si>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</si>
  <si>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</si>
  <si>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</si>
  <si>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</si>
  <si>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</si>
  <si>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</si>
  <si>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</si>
  <si>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</si>
  <si>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</si>
  <si>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</si>
  <si>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</si>
  <si>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</si>
  <si>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</si>
  <si>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</si>
  <si>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</si>
  <si>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</si>
  <si>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</si>
  <si>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</si>
  <si>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</si>
  <si>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</si>
  <si>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</si>
  <si>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</si>
  <si>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</si>
  <si>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</si>
  <si>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</si>
  <si>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</si>
  <si>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</si>
  <si>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</si>
  <si>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</si>
  <si>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</si>
  <si>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</si>
  <si>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</si>
  <si>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</si>
  <si>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</si>
  <si>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</si>
  <si>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</si>
  <si>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</si>
  <si>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</si>
  <si>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</si>
  <si>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</si>
  <si>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</si>
  <si>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</si>
  <si>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</si>
  <si>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</si>
  <si>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</si>
  <si>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</si>
  <si>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</si>
  <si>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</si>
  <si>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</si>
  <si>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</si>
  <si>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</si>
  <si>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</si>
  <si>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</si>
  <si>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</si>
  <si>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</si>
  <si>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</si>
  <si>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</si>
  <si>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</si>
  <si>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</si>
  <si>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</si>
  <si>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</si>
  <si>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</si>
  <si>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</si>
  <si>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</si>
  <si>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</si>
  <si>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</si>
  <si>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</si>
  <si>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</si>
  <si>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</si>
  <si>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</si>
  <si>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</si>
  <si>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</si>
  <si>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</si>
  <si>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</si>
  <si>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</si>
  <si>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</si>
  <si>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</si>
  <si>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</si>
  <si>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</si>
  <si>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</si>
  <si>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</si>
  <si>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</si>
  <si>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</si>
  <si>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</si>
  <si>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</si>
  <si>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</si>
  <si>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</si>
  <si>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</si>
  <si>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</si>
  <si>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</si>
  <si>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</si>
  <si>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</si>
  <si>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</si>
  <si>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</si>
  <si>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</si>
  <si>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</si>
  <si>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</si>
  <si>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</si>
  <si>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</si>
  <si>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</si>
  <si>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</si>
  <si>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</si>
  <si>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</si>
  <si>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</si>
  <si>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</si>
  <si>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</si>
  <si>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</si>
  <si>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</si>
  <si>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</si>
  <si>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</si>
  <si>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</si>
  <si>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</si>
  <si>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</si>
  <si>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</si>
  <si>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</si>
  <si>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</si>
  <si>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</si>
  <si>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</si>
  <si>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</si>
  <si>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</si>
  <si>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</si>
  <si>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</si>
  <si>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</si>
  <si>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</si>
  <si>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</si>
  <si>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</si>
  <si>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</si>
  <si>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</si>
  <si>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</si>
  <si>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</si>
  <si>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</si>
  <si>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</si>
  <si>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</si>
  <si>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</si>
  <si>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</si>
  <si>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</si>
  <si>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</si>
  <si>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</si>
  <si>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</si>
  <si>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</si>
  <si>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</si>
  <si>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</si>
  <si>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</si>
  <si>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</si>
  <si>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</si>
  <si>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</si>
  <si>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</si>
  <si>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</si>
  <si>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</si>
  <si>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</si>
  <si>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</si>
  <si>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</si>
  <si>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</si>
  <si>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</si>
  <si>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</si>
  <si>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</si>
  <si>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</si>
  <si>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</si>
  <si>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</si>
  <si>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</si>
  <si>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</si>
  <si>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</si>
  <si>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</si>
  <si>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</si>
  <si>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</si>
  <si>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</si>
  <si>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</si>
  <si>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</si>
  <si>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</si>
  <si>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</si>
  <si>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</si>
  <si>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</si>
  <si>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</si>
  <si>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</si>
  <si>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</si>
  <si>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</si>
  <si>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</si>
  <si>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</si>
  <si>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</si>
  <si>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</si>
  <si>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</si>
  <si>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</si>
  <si>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</si>
  <si>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</si>
  <si>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</si>
  <si>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</si>
  <si>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</si>
  <si>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</si>
  <si>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</si>
  <si>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</si>
  <si>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</si>
  <si>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</si>
  <si>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</si>
  <si>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</si>
  <si>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</si>
  <si>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</si>
  <si>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</si>
  <si>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</si>
  <si>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</si>
  <si>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</si>
  <si>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</si>
  <si>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</si>
  <si>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</si>
  <si>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</si>
  <si>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</si>
  <si>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</si>
  <si>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</si>
  <si>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</si>
  <si>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</si>
  <si>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</si>
  <si>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</si>
  <si>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</si>
  <si>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</si>
  <si>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</si>
  <si>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</si>
  <si>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</si>
  <si>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</si>
  <si>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</si>
  <si>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</si>
  <si>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</si>
  <si>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</si>
  <si>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</si>
  <si>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</si>
  <si>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</si>
  <si>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</si>
  <si>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</si>
  <si>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</si>
  <si>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</si>
  <si>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</si>
  <si>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</si>
  <si>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</si>
  <si>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</si>
  <si>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</si>
  <si>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</si>
  <si>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</si>
  <si>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</si>
  <si>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</si>
  <si>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</si>
  <si>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</si>
  <si>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</si>
  <si>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</si>
  <si>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</si>
  <si>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</si>
  <si>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</si>
  <si>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</si>
  <si>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</si>
  <si>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</si>
  <si>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</si>
  <si>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</si>
  <si>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</si>
  <si>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</si>
  <si>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</si>
  <si>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</si>
  <si>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</si>
  <si>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</si>
  <si>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</si>
  <si>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</si>
  <si>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</si>
  <si>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</si>
  <si>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</si>
  <si>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</si>
  <si>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</si>
  <si>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</si>
  <si>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</si>
  <si>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</si>
  <si>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</si>
  <si>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</si>
  <si>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</si>
  <si>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</si>
  <si>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</si>
  <si>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</si>
  <si>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</si>
  <si>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</si>
  <si>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</si>
  <si>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</si>
  <si>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</si>
  <si>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</si>
  <si>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</si>
  <si>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</si>
  <si>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</si>
  <si>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</si>
  <si>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</si>
  <si>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</si>
  <si>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</si>
  <si>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</si>
  <si>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</si>
  <si>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</si>
  <si>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</si>
  <si>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</si>
  <si>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</si>
  <si>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</si>
  <si>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</si>
  <si>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</si>
  <si>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</si>
  <si>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</si>
  <si>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</si>
  <si>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</si>
  <si>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</si>
  <si>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</si>
  <si>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</si>
  <si>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</si>
  <si>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</si>
  <si>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</si>
  <si>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</si>
  <si>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</si>
  <si>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</si>
  <si>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</si>
  <si>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</si>
  <si>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</si>
  <si>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</si>
  <si>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</si>
  <si>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</si>
  <si>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</si>
  <si>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</si>
  <si>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</si>
  <si>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</si>
  <si>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</si>
  <si>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</si>
  <si>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</si>
  <si>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</si>
  <si>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</si>
  <si>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</si>
  <si>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</si>
  <si>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</si>
  <si>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</si>
  <si>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</si>
  <si>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</si>
  <si>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</si>
  <si>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</si>
  <si>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</si>
  <si>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</si>
  <si>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</si>
  <si>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</si>
  <si>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</si>
  <si>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</si>
  <si>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</si>
  <si>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</si>
  <si>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</si>
  <si>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</si>
  <si>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</si>
  <si>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</si>
  <si>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</si>
  <si>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</si>
  <si>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</si>
  <si>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</si>
  <si>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</si>
  <si>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</si>
  <si>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</si>
  <si>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</si>
  <si>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</si>
  <si>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</si>
  <si>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</si>
  <si>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</si>
  <si>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</si>
  <si>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</si>
  <si>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</si>
  <si>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</si>
  <si>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</si>
  <si>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</si>
  <si>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</si>
  <si>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</si>
  <si>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</si>
  <si>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</si>
  <si>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</si>
  <si>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</si>
  <si>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</si>
  <si>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</si>
  <si>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</si>
  <si>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</si>
  <si>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</si>
  <si>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</si>
  <si>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</si>
  <si>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</si>
  <si>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</si>
  <si>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</si>
  <si>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</si>
  <si>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</si>
  <si>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</si>
  <si>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</si>
  <si>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</si>
  <si>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</si>
  <si>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</si>
  <si>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</si>
  <si>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</si>
  <si>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</si>
  <si>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</si>
  <si>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</si>
  <si>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</si>
  <si>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</si>
  <si>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</si>
  <si>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</si>
  <si>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</si>
  <si>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</si>
  <si>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</si>
  <si>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</si>
  <si>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</si>
  <si>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</si>
  <si>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</si>
  <si>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</si>
  <si>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</si>
  <si>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</si>
  <si>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</si>
  <si>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</si>
  <si>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</si>
  <si>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</si>
  <si>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</si>
  <si>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</si>
  <si>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</si>
  <si>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</si>
  <si>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</si>
  <si>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</si>
  <si>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</si>
  <si>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</si>
  <si>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</si>
  <si>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</si>
  <si>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</si>
  <si>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</si>
  <si>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</si>
  <si>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</si>
  <si>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</si>
  <si>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</si>
  <si>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</si>
  <si>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</si>
  <si>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</si>
  <si>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</si>
  <si>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</si>
  <si>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</si>
  <si>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</si>
  <si>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</si>
  <si>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</si>
  <si>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</si>
  <si>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</si>
  <si>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</si>
  <si>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</si>
  <si>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</si>
  <si>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</si>
  <si>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</si>
  <si>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</si>
  <si>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</si>
  <si>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</si>
  <si>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</si>
  <si>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</si>
  <si>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</si>
  <si>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</si>
  <si>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</si>
  <si>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</si>
  <si>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</si>
  <si>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</si>
  <si>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</si>
  <si>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</si>
  <si>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</si>
  <si>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</si>
  <si>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</si>
  <si>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</si>
  <si>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</si>
  <si>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</si>
  <si>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</si>
  <si>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</si>
  <si>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</si>
  <si>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</si>
  <si>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</si>
  <si>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</si>
  <si>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</si>
  <si>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</si>
  <si>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</si>
  <si>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</si>
  <si>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</si>
  <si>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</si>
  <si>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</si>
  <si>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</si>
  <si>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</si>
  <si>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</si>
  <si>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</si>
  <si>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</si>
  <si>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</si>
  <si>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</si>
  <si>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</si>
  <si>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</si>
  <si>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</si>
  <si>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</si>
  <si>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</si>
  <si>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</si>
  <si>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</si>
  <si>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</si>
  <si>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</si>
  <si>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</si>
  <si>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</si>
  <si>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</si>
  <si>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</si>
  <si>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</si>
  <si>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</si>
  <si>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</si>
  <si>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</si>
  <si>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</si>
  <si>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</si>
  <si>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</si>
  <si>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</si>
  <si>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</si>
  <si>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</si>
  <si>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</si>
  <si>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</si>
  <si>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</si>
  <si>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</si>
  <si>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</si>
  <si>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</si>
  <si>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</si>
  <si>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</si>
  <si>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</si>
  <si>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</si>
  <si>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</si>
  <si>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</si>
  <si>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</si>
  <si>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</si>
  <si>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</si>
  <si>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</si>
  <si>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</si>
  <si>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</si>
  <si>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</si>
  <si>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</si>
  <si>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</si>
  <si>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</si>
  <si>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</si>
  <si>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</si>
  <si>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</si>
  <si>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</si>
  <si>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</si>
  <si>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</si>
  <si>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</si>
  <si>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</si>
  <si>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</si>
  <si>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</si>
  <si>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</si>
  <si>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</si>
  <si>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</si>
  <si>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</si>
  <si>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</si>
  <si>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</si>
  <si>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</si>
  <si>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</si>
  <si>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</si>
  <si>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</si>
  <si>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</si>
  <si>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</si>
  <si>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</si>
  <si>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</si>
  <si>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</si>
  <si>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</si>
  <si>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</si>
  <si>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</si>
  <si>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</si>
  <si>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</si>
  <si>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</si>
  <si>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</si>
  <si>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</si>
  <si>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</si>
  <si>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</si>
  <si>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</si>
  <si>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</si>
  <si>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</si>
  <si>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</si>
  <si>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</si>
  <si>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</si>
  <si>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</si>
  <si>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</si>
  <si>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</si>
  <si>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</si>
  <si>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</si>
  <si>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</si>
  <si>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</si>
  <si>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</si>
  <si>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</si>
  <si>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</si>
  <si>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</si>
  <si>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</si>
  <si>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</si>
  <si>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</si>
  <si>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</si>
  <si>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</si>
  <si>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</si>
  <si>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</si>
  <si>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</si>
  <si>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</si>
  <si>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</si>
  <si>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</si>
  <si>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</si>
  <si>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</si>
  <si>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</si>
  <si>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</si>
  <si>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</si>
  <si>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</si>
  <si>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</si>
  <si>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</si>
  <si>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</si>
  <si>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</si>
  <si>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</si>
  <si>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</si>
  <si>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</si>
  <si>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</si>
  <si>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</si>
  <si>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</si>
  <si>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</si>
  <si>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</si>
  <si>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</si>
  <si>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</si>
  <si>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</si>
  <si>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</si>
  <si>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</si>
  <si>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</si>
  <si>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</si>
  <si>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</si>
  <si>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</si>
  <si>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</si>
  <si>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</si>
  <si>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</si>
  <si>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</si>
  <si>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</si>
  <si>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</si>
  <si>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</si>
  <si>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</si>
  <si>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</si>
  <si>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</si>
  <si>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</si>
  <si>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</si>
  <si>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</si>
  <si>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</si>
  <si>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</si>
  <si>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</si>
  <si>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</si>
  <si>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</si>
  <si>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</si>
  <si>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</si>
  <si>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</si>
  <si>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</si>
  <si>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</si>
  <si>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</si>
  <si>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</si>
  <si>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</si>
  <si>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</si>
  <si>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</si>
  <si>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</si>
  <si>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</si>
  <si>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</si>
  <si>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</si>
  <si>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</si>
  <si>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</si>
  <si>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</si>
  <si>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</si>
  <si>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</si>
  <si>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</si>
  <si>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</si>
  <si>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</si>
  <si>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</si>
  <si>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</si>
  <si>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</si>
  <si>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</si>
  <si>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</si>
  <si>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</si>
  <si>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</si>
  <si>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</si>
  <si>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</si>
  <si>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</si>
  <si>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</si>
  <si>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</si>
  <si>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</si>
  <si>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</si>
  <si>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</si>
  <si>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</si>
  <si>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</si>
  <si>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</si>
  <si>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</si>
  <si>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</si>
  <si>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</si>
  <si>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</si>
  <si>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</si>
  <si>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</si>
  <si>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</si>
  <si>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</si>
  <si>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</si>
  <si>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</si>
  <si>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</si>
  <si>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</si>
  <si>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</si>
  <si>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</si>
  <si>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</si>
  <si>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</si>
  <si>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</si>
  <si>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</si>
  <si>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</si>
  <si>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</si>
  <si>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</si>
  <si>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</si>
  <si>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</si>
  <si>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</si>
  <si>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</si>
  <si>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</si>
  <si>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</si>
  <si>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</si>
  <si>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</si>
  <si>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</si>
  <si>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</si>
  <si>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</si>
  <si>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</si>
  <si>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</si>
  <si>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</si>
  <si>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</si>
  <si>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</si>
  <si>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</si>
  <si>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</si>
  <si>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</si>
  <si>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</si>
  <si>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</si>
  <si>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</si>
  <si>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</si>
  <si>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</si>
  <si>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</si>
  <si>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</si>
  <si>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</si>
  <si>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</si>
  <si>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</si>
  <si>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</si>
  <si>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</si>
  <si>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</si>
  <si>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</si>
  <si>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</si>
  <si>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</si>
  <si>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</si>
  <si>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</si>
  <si>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</si>
  <si>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</si>
  <si>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</si>
  <si>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</si>
  <si>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</si>
  <si>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</si>
  <si>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</si>
  <si>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</si>
  <si>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</si>
  <si>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</si>
  <si>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</si>
  <si>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</si>
  <si>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</si>
  <si>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</si>
  <si>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</si>
  <si>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</si>
  <si>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</si>
  <si>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</si>
  <si>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</si>
  <si>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</si>
  <si>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</si>
  <si>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</si>
  <si>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</si>
  <si>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</si>
  <si>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</si>
  <si>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</si>
  <si>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</si>
  <si>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</si>
  <si>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</si>
  <si>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</si>
  <si>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</si>
  <si>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</si>
  <si>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</si>
  <si>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</si>
  <si>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</si>
  <si>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</si>
  <si>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</si>
  <si>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</si>
  <si>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</si>
  <si>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</si>
  <si>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</si>
  <si>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</si>
  <si>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</si>
  <si>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</si>
  <si>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</si>
  <si>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</si>
  <si>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</si>
  <si>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</si>
  <si>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</si>
  <si>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</si>
  <si>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</si>
  <si>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</si>
  <si>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</si>
  <si>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</si>
  <si>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</si>
  <si>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</si>
  <si>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</si>
  <si>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</si>
  <si>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</si>
  <si>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</si>
  <si>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</si>
  <si>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</si>
  <si>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</si>
  <si>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</si>
  <si>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</si>
  <si>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</si>
  <si>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</si>
  <si>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</si>
  <si>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</si>
  <si>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</si>
  <si>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</si>
  <si>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</si>
  <si>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</si>
  <si>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</si>
  <si>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</si>
  <si>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</si>
  <si>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</si>
  <si>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</si>
  <si>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</si>
  <si>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</si>
  <si>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</si>
  <si>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</si>
  <si>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</si>
  <si>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</si>
  <si>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</si>
  <si>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</si>
  <si>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</si>
  <si>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</si>
  <si>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</si>
  <si>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</si>
  <si>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</si>
  <si>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</si>
  <si>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</si>
  <si>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</si>
  <si>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</si>
  <si>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</si>
  <si>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</si>
  <si>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</si>
  <si>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</si>
  <si>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</si>
  <si>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</si>
  <si>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</si>
  <si>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</si>
  <si>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</si>
  <si>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</si>
  <si>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</si>
  <si>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</si>
  <si>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</si>
  <si>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</si>
  <si>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</si>
  <si>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</si>
  <si>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</si>
  <si>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</si>
  <si>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</si>
  <si>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</si>
  <si>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</si>
  <si>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</si>
  <si>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</si>
  <si>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</si>
  <si>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</si>
  <si>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</si>
  <si>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</si>
  <si>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</si>
  <si>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</si>
  <si>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</si>
  <si>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</si>
  <si>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</si>
  <si>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</si>
  <si>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</si>
  <si>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</si>
  <si>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</si>
  <si>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</si>
  <si>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</si>
  <si>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</si>
  <si>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</si>
  <si>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</si>
  <si>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</si>
  <si>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</si>
  <si>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</si>
  <si>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</si>
  <si>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</si>
  <si>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</si>
  <si>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</si>
  <si>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</si>
  <si>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</si>
  <si>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</si>
  <si>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</si>
  <si>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</si>
  <si>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</si>
  <si>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</si>
  <si>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</si>
  <si>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</si>
  <si>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</si>
  <si>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</si>
  <si>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</si>
  <si>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</si>
  <si>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</si>
  <si>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</si>
  <si>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</si>
  <si>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</si>
  <si>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</si>
  <si>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</si>
  <si>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</si>
  <si>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</si>
  <si>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</si>
  <si>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</si>
  <si>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</si>
  <si>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</si>
  <si>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</si>
  <si>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</si>
  <si>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</si>
  <si>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</si>
  <si>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</si>
  <si>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</si>
  <si>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</si>
  <si>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</si>
  <si>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</si>
  <si>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</si>
  <si>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</si>
  <si>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</si>
  <si>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</si>
  <si>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</si>
  <si>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</si>
  <si>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</si>
  <si>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</si>
  <si>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</si>
  <si>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</si>
  <si>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</si>
  <si>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</si>
  <si>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</si>
  <si>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</si>
  <si>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</si>
  <si>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</si>
  <si>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</si>
  <si>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</si>
  <si>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</si>
  <si>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</si>
  <si>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</si>
  <si>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</si>
  <si>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</si>
  <si>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</si>
  <si>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</si>
  <si>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</si>
  <si>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</si>
  <si>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</si>
  <si>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</si>
  <si>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</si>
  <si>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</si>
  <si>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</si>
  <si>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</si>
  <si>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</si>
  <si>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</si>
  <si>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</si>
  <si>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</si>
  <si>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</si>
  <si>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</si>
  <si>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</si>
  <si>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</si>
  <si>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</si>
  <si>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</si>
  <si>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</si>
  <si>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</si>
  <si>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</si>
  <si>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</si>
  <si>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</si>
  <si>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</si>
  <si>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</si>
  <si>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</si>
  <si>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</si>
  <si>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</si>
  <si>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</si>
  <si>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</si>
  <si>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</si>
  <si>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</si>
  <si>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</si>
  <si>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</si>
  <si>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</si>
  <si>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</si>
  <si>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</si>
  <si>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</si>
  <si>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</si>
  <si>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</si>
  <si>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</si>
  <si>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</si>
  <si>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</si>
  <si>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</si>
  <si>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</si>
  <si>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</si>
  <si>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</si>
  <si>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</si>
  <si>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</si>
  <si>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</si>
  <si>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</si>
  <si>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</si>
  <si>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</si>
  <si>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</si>
  <si>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</si>
  <si>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</si>
  <si>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</si>
  <si>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</si>
  <si>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</si>
  <si>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</si>
  <si>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</si>
  <si>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</si>
  <si>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</si>
  <si>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</si>
  <si>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</si>
  <si>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</si>
  <si>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</si>
  <si>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</si>
  <si>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</si>
  <si>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</si>
  <si>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</si>
  <si>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</si>
  <si>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</si>
  <si>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</si>
  <si>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</si>
  <si>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</si>
  <si>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</si>
  <si>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</si>
  <si>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</si>
  <si>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</si>
  <si>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</si>
  <si>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</si>
  <si>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</si>
  <si>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</si>
  <si>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</si>
  <si>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</si>
  <si>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</si>
  <si>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</si>
  <si>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</si>
  <si>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</si>
  <si>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</si>
  <si>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</si>
  <si>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</si>
  <si>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</si>
  <si>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</si>
  <si>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</si>
  <si>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</si>
  <si>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</si>
  <si>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</si>
  <si>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</si>
  <si>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</si>
  <si>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</si>
  <si>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</si>
  <si>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</si>
  <si>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</si>
  <si>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</si>
  <si>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</si>
  <si>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</si>
  <si>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</si>
  <si>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</si>
  <si>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</si>
  <si>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</si>
  <si>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</si>
  <si>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</si>
  <si>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</si>
  <si>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</si>
  <si>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</si>
  <si>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</si>
  <si>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</si>
  <si>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</si>
  <si>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</si>
  <si>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</si>
  <si>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</si>
  <si>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</si>
  <si>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</si>
  <si>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</si>
  <si>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</si>
  <si>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</si>
  <si>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</si>
  <si>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</si>
  <si>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</si>
  <si>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</si>
  <si>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</si>
  <si>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</si>
  <si>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</si>
  <si>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</si>
  <si>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</si>
  <si>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</si>
  <si>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</si>
  <si>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</si>
  <si>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</si>
  <si>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</si>
  <si>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</si>
  <si>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</si>
  <si>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</si>
  <si>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</si>
  <si>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</si>
  <si>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</si>
  <si>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</si>
  <si>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</si>
  <si>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</si>
  <si>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</si>
  <si>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</si>
  <si>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</si>
  <si>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</si>
  <si>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</si>
  <si>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</si>
  <si>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</si>
  <si>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</si>
  <si>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</si>
  <si>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</si>
  <si>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</si>
  <si>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</si>
  <si>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</si>
  <si>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</si>
  <si>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</si>
  <si>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</si>
  <si>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</si>
  <si>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</si>
  <si>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</si>
  <si>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</si>
  <si>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</si>
  <si>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</si>
  <si>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</si>
  <si>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</si>
  <si>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</si>
  <si>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</si>
  <si>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</si>
  <si>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</si>
  <si>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</si>
  <si>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</si>
  <si>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</si>
  <si>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</si>
  <si>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</si>
  <si>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</si>
  <si>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</si>
  <si>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</si>
  <si>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</si>
  <si>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</si>
  <si>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</si>
  <si>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</si>
  <si>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</si>
  <si>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</si>
  <si>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</si>
  <si>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</si>
  <si>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</si>
  <si>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</si>
  <si>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</si>
  <si>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</si>
  <si>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</si>
  <si>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</si>
  <si>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</si>
  <si>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</si>
  <si>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</si>
  <si>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</si>
  <si>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</si>
  <si>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</si>
  <si>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</si>
  <si>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</si>
  <si>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</si>
  <si>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</si>
  <si>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</si>
  <si>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</si>
  <si>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</si>
  <si>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</si>
  <si>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</si>
  <si>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</si>
  <si>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</si>
  <si>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</si>
  <si>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</si>
  <si>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</si>
  <si>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</si>
  <si>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</si>
  <si>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</si>
  <si>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</si>
  <si>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</si>
  <si>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</si>
  <si>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</si>
  <si>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</si>
  <si>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</si>
  <si>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</si>
  <si>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</si>
  <si>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</si>
  <si>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</si>
  <si>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</si>
  <si>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</si>
  <si>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</si>
  <si>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</si>
  <si>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</si>
  <si>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</si>
  <si>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</si>
  <si>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</si>
  <si>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</si>
  <si>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</si>
  <si>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</si>
  <si>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</si>
  <si>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</si>
  <si>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</si>
  <si>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</si>
  <si>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</si>
  <si>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</si>
  <si>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</si>
  <si>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</si>
  <si>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</si>
  <si>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</si>
  <si>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</si>
  <si>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</si>
  <si>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</si>
  <si>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</si>
  <si>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</si>
  <si>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</si>
  <si>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</si>
  <si>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</si>
  <si>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</si>
  <si>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</si>
  <si>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</si>
  <si>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</si>
  <si>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</si>
  <si>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</si>
  <si>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</si>
  <si>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</si>
  <si>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</si>
  <si>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</si>
  <si>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</si>
  <si>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</si>
  <si>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</si>
  <si>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</si>
  <si>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</si>
  <si>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</si>
  <si>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</si>
  <si>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</si>
  <si>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</si>
  <si>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</si>
  <si>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</si>
  <si>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</si>
  <si>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</si>
  <si>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</si>
  <si>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</si>
  <si>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</si>
  <si>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</si>
  <si>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</si>
  <si>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</si>
  <si>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</si>
  <si>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</si>
  <si>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</si>
  <si>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</si>
  <si>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</si>
  <si>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</si>
  <si>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</si>
  <si>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</si>
  <si>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</si>
  <si>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</si>
  <si>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</si>
  <si>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</si>
  <si>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</si>
  <si>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</si>
  <si>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</si>
  <si>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</si>
  <si>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</si>
  <si>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</si>
  <si>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</si>
  <si>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</si>
  <si>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</si>
  <si>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</si>
  <si>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</si>
  <si>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</si>
  <si>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</si>
  <si>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</si>
  <si>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</si>
  <si>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</si>
  <si>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</si>
  <si>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</si>
  <si>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</si>
  <si>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</si>
  <si>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</si>
  <si>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</si>
  <si>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</si>
  <si>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</si>
  <si>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</si>
  <si>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</si>
  <si>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</si>
  <si>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</si>
  <si>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</si>
  <si>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</si>
  <si>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</si>
  <si>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</si>
  <si>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</si>
  <si>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</si>
  <si>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</si>
  <si>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</si>
  <si>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</si>
  <si>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</si>
  <si>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</si>
  <si>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</si>
  <si>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</si>
  <si>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</si>
  <si>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</si>
  <si>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</si>
  <si>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</si>
  <si>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</si>
  <si>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</si>
  <si>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</si>
  <si>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</si>
  <si>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</si>
  <si>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</si>
  <si>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</si>
  <si>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</si>
  <si>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</si>
  <si>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</si>
  <si>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</si>
  <si>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</si>
  <si>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</si>
  <si>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</si>
  <si>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</si>
  <si>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</si>
  <si>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</si>
  <si>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</si>
  <si>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</si>
  <si>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</si>
  <si>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</si>
  <si>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</si>
  <si>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</si>
  <si>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</si>
  <si>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</si>
  <si>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</si>
  <si>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</si>
  <si>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</si>
  <si>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</si>
  <si>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</si>
  <si>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</si>
  <si>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</si>
  <si>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</si>
  <si>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</si>
  <si>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</si>
  <si>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</si>
  <si>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</si>
  <si>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</si>
  <si>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</si>
  <si>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</si>
  <si>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</si>
  <si>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</si>
  <si>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</si>
  <si>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</si>
  <si>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</si>
  <si>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</si>
  <si>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</si>
  <si>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</si>
  <si>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</si>
  <si>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</si>
  <si>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</si>
  <si>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</si>
  <si>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</si>
  <si>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</si>
  <si>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</si>
  <si>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</si>
  <si>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</si>
  <si>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</si>
  <si>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</si>
  <si>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</si>
  <si>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</si>
  <si>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</si>
  <si>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</si>
  <si>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</si>
  <si>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</si>
  <si>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</si>
  <si>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</si>
  <si>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</si>
  <si>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</si>
  <si>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</si>
  <si>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</si>
  <si>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</si>
  <si>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</si>
  <si>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</si>
  <si>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</si>
  <si>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</si>
  <si>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</si>
  <si>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</si>
  <si>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</si>
  <si>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</si>
  <si>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</si>
  <si>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</si>
  <si>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</si>
  <si>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</si>
  <si>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</si>
  <si>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</si>
  <si>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</si>
  <si>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</si>
  <si>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</si>
  <si>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</si>
  <si>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</si>
  <si>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</si>
  <si>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</si>
  <si>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</si>
  <si>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</si>
  <si>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</si>
  <si>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</si>
  <si>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</si>
  <si>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</si>
  <si>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</si>
  <si>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</si>
  <si>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</si>
  <si>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</si>
  <si>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</si>
  <si>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</si>
  <si>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</si>
  <si>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</si>
  <si>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</si>
  <si>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</si>
  <si>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</si>
  <si>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</si>
  <si>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</si>
  <si>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</si>
  <si>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</si>
  <si>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</si>
  <si>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</si>
  <si>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</si>
  <si>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</si>
  <si>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</si>
  <si>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</si>
  <si>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</si>
  <si>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</si>
  <si>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</si>
  <si>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</si>
  <si>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</si>
  <si>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</si>
  <si>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</si>
  <si>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</si>
  <si>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</si>
  <si>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</si>
  <si>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</si>
  <si>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</si>
  <si>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</si>
  <si>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</si>
  <si>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</si>
  <si>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</si>
  <si>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</si>
  <si>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</si>
  <si>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</si>
  <si>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</si>
  <si>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</si>
  <si>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</si>
  <si>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</si>
  <si>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</si>
  <si>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</si>
  <si>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</si>
  <si>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</si>
  <si>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</si>
  <si>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</si>
  <si>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</si>
  <si>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</si>
  <si>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</si>
  <si>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</si>
  <si>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</si>
  <si>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</si>
  <si>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</si>
  <si>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</si>
  <si>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</si>
  <si>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</si>
  <si>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</si>
  <si>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</si>
  <si>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</si>
  <si>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</si>
  <si>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</si>
  <si>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</si>
  <si>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</si>
  <si>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</si>
  <si>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</si>
  <si>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</si>
  <si>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</si>
  <si>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</si>
  <si>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</si>
  <si>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</si>
  <si>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</si>
  <si>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</si>
  <si>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</si>
  <si>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</si>
  <si>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</si>
  <si>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</si>
  <si>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</si>
  <si>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</si>
  <si>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</si>
  <si>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</si>
  <si>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</si>
  <si>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</si>
  <si>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</si>
  <si>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</si>
  <si>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</si>
  <si>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</si>
  <si>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</si>
  <si>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</si>
  <si>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</si>
  <si>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</si>
  <si>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</si>
  <si>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</si>
  <si>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</si>
  <si>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</si>
  <si>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</si>
  <si>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</si>
  <si>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</si>
  <si>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</si>
  <si>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</si>
  <si>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</si>
  <si>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</si>
  <si>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</si>
  <si>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</si>
  <si>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</si>
  <si>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</si>
  <si>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</si>
  <si>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</si>
  <si>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</si>
  <si>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</si>
  <si>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</si>
  <si>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</si>
  <si>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</si>
  <si>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</si>
  <si>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</si>
  <si>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</si>
  <si>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</si>
  <si>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</si>
  <si>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</si>
  <si>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</si>
  <si>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</si>
  <si>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</si>
  <si>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</si>
  <si>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</si>
  <si>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</si>
  <si>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</si>
  <si>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</si>
  <si>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</si>
  <si>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</si>
  <si>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</si>
  <si>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</si>
  <si>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</si>
  <si>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</si>
  <si>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</si>
  <si>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</si>
  <si>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</si>
  <si>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</si>
  <si>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</si>
  <si>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</si>
  <si>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</si>
  <si>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</si>
  <si>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</si>
  <si>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</si>
  <si>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</si>
  <si>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</si>
  <si>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</si>
  <si>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</si>
  <si>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</si>
  <si>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</si>
  <si>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</si>
  <si>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</si>
  <si>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</si>
  <si>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</si>
  <si>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</si>
  <si>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</si>
  <si>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</si>
  <si>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</si>
  <si>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</si>
  <si>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</si>
  <si>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</si>
  <si>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</si>
  <si>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</si>
  <si>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</si>
  <si>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</si>
  <si>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</si>
  <si>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</si>
  <si>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</si>
  <si>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</si>
  <si>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</si>
  <si>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</si>
  <si>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</si>
  <si>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</si>
  <si>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</si>
  <si>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</si>
  <si>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</si>
  <si>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</si>
  <si>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</si>
  <si>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</si>
  <si>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</si>
  <si>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</si>
  <si>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</si>
  <si>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</si>
  <si>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</si>
  <si>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</si>
  <si>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</si>
  <si>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</si>
  <si>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</si>
  <si>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</si>
  <si>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</si>
  <si>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</si>
  <si>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</si>
  <si>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</si>
  <si>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</si>
  <si>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</si>
  <si>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</si>
  <si>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</si>
  <si>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</si>
  <si>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</si>
  <si>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</si>
  <si>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</si>
  <si>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</si>
  <si>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</si>
  <si>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</si>
  <si>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</si>
  <si>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</si>
  <si>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</si>
  <si>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</si>
  <si>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</si>
  <si>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</si>
  <si>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</si>
  <si>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</si>
  <si>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</si>
  <si>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</si>
  <si>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</si>
  <si>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</si>
  <si>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</si>
  <si>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</si>
  <si>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</si>
  <si>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</si>
  <si>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</si>
  <si>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</si>
  <si>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</si>
  <si>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</si>
  <si>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</si>
  <si>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</si>
  <si>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</si>
  <si>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</si>
  <si>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</si>
  <si>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</si>
  <si>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</si>
  <si>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</si>
  <si>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</si>
  <si>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</si>
  <si>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</si>
  <si>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</si>
  <si>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</si>
  <si>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</si>
  <si>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</si>
  <si>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</si>
  <si>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</si>
  <si>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</si>
  <si>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</si>
  <si>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</si>
  <si>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</si>
  <si>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</si>
  <si>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</si>
  <si>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</si>
  <si>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</si>
  <si>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</si>
  <si>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</si>
  <si>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</si>
  <si>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</si>
  <si>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</si>
  <si>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</si>
  <si>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</si>
  <si>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</si>
  <si>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</si>
  <si>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</si>
  <si>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</si>
  <si>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</si>
  <si>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</si>
  <si>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</si>
  <si>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</si>
  <si>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</si>
  <si>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</si>
  <si>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</si>
  <si>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</si>
  <si>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</si>
  <si>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</si>
  <si>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</si>
  <si>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</si>
  <si>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</si>
  <si>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</si>
  <si>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</si>
  <si>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</si>
  <si>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</si>
  <si>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</si>
  <si>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</si>
  <si>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</si>
  <si>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</si>
  <si>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</si>
  <si>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</si>
  <si>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</si>
  <si>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</si>
  <si>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</si>
  <si>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</si>
  <si>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</si>
  <si>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</si>
  <si>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</si>
  <si>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</si>
  <si>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</si>
  <si>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</si>
  <si>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</si>
  <si>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</si>
  <si>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</si>
  <si>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</si>
  <si>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</si>
  <si>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</si>
  <si>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</si>
  <si>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</si>
  <si>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</si>
  <si>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</si>
  <si>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</si>
  <si>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</si>
  <si>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</si>
  <si>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</si>
  <si>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</si>
  <si>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</si>
  <si>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</si>
  <si>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</si>
  <si>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</si>
  <si>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</si>
  <si>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</si>
  <si>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</si>
  <si>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</si>
  <si>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</si>
  <si>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</si>
  <si>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</si>
  <si>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</si>
  <si>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</si>
  <si>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</si>
  <si>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</si>
  <si>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</si>
  <si>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</si>
  <si>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</si>
  <si>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</si>
  <si>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</si>
  <si>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</si>
  <si>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</si>
  <si>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</si>
  <si>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</si>
  <si>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</si>
  <si>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</si>
  <si>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</si>
  <si>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</si>
  <si>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</si>
  <si>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</si>
  <si>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</si>
  <si>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</si>
  <si>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</si>
  <si>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</si>
  <si>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</si>
  <si>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</si>
  <si>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</si>
  <si>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</si>
  <si>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</si>
  <si>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</si>
  <si>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</si>
  <si>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</si>
  <si>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</si>
  <si>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</si>
  <si>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</si>
  <si>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</si>
  <si>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</si>
  <si>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</si>
  <si>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</si>
  <si>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</si>
  <si>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</si>
  <si>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</si>
  <si>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</si>
  <si>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</si>
  <si>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</si>
  <si>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</si>
  <si>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</si>
  <si>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</si>
  <si>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</si>
  <si>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</si>
  <si>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</si>
  <si>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</si>
  <si>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</si>
  <si>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</si>
  <si>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</si>
  <si>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</si>
  <si>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</si>
  <si>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</si>
  <si>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</si>
  <si>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</si>
  <si>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</si>
  <si>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</si>
  <si>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</si>
  <si>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</si>
  <si>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</si>
  <si>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</si>
  <si>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</si>
  <si>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</si>
  <si>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</si>
  <si>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</si>
  <si>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</si>
  <si>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</si>
  <si>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</si>
  <si>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</si>
  <si>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</si>
  <si>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</si>
  <si>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</si>
  <si>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</si>
  <si>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</si>
  <si>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</si>
  <si>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</si>
  <si>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</si>
  <si>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</si>
  <si>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</si>
  <si>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</si>
  <si>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</si>
  <si>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</si>
  <si>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</si>
  <si>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</si>
  <si>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</si>
  <si>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</si>
  <si>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</si>
  <si>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</si>
  <si>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</si>
  <si>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</si>
  <si>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</si>
  <si>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</si>
  <si>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</si>
  <si>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</si>
  <si>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</si>
  <si>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</si>
  <si>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</si>
  <si>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</si>
  <si>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</si>
  <si>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</si>
  <si>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</si>
  <si>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</si>
  <si>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</si>
  <si>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</si>
  <si>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</si>
  <si>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</si>
  <si>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</si>
  <si>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</si>
  <si>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</si>
  <si>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</si>
  <si>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</si>
  <si>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</si>
  <si>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</si>
  <si>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</si>
  <si>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</si>
  <si>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</si>
  <si>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</si>
  <si>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</si>
  <si>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</si>
  <si>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</si>
  <si>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</si>
  <si>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</si>
  <si>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</si>
  <si>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</si>
  <si>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</si>
  <si>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</si>
  <si>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</si>
  <si>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</si>
  <si>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</si>
  <si>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</si>
  <si>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</si>
  <si>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</si>
  <si>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</si>
  <si>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</si>
  <si>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</si>
  <si>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</si>
  <si>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</si>
  <si>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</si>
  <si>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</si>
  <si>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</si>
  <si>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</si>
  <si>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</si>
  <si>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</si>
  <si>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</si>
  <si>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</si>
  <si>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</si>
  <si>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</si>
  <si>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</si>
  <si>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</si>
  <si>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</si>
  <si>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</si>
  <si>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</si>
  <si>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</si>
  <si>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</si>
  <si>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</si>
  <si>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</si>
  <si>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</si>
  <si>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</si>
  <si>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</si>
  <si>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</si>
  <si>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</si>
  <si>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</si>
  <si>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</si>
  <si>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</si>
  <si>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</si>
  <si>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</si>
  <si>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</si>
  <si>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</si>
  <si>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</si>
  <si>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</si>
  <si>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</si>
  <si>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</si>
  <si>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</si>
  <si>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</si>
  <si>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</si>
  <si>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</si>
  <si>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</si>
  <si>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</si>
  <si>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</si>
  <si>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</si>
  <si>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</si>
  <si>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</si>
  <si>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</si>
  <si>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</si>
  <si>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</si>
  <si>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</si>
  <si>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</si>
  <si>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</si>
  <si>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</si>
  <si>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</si>
  <si>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</si>
  <si>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</si>
  <si>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</si>
  <si>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</si>
  <si>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</si>
  <si>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</si>
  <si>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</si>
  <si>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</si>
  <si>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</si>
  <si>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</si>
  <si>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</si>
  <si>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</si>
  <si>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</si>
  <si>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</si>
  <si>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</si>
  <si>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</si>
  <si>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</si>
  <si>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</si>
  <si>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</si>
  <si>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</si>
  <si>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</si>
  <si>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</si>
  <si>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</si>
  <si>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</si>
  <si>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</si>
  <si>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</si>
  <si>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</si>
  <si>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</si>
  <si>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</si>
  <si>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</si>
  <si>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</si>
  <si>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</si>
  <si>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</si>
  <si>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</si>
  <si>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</si>
  <si>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</si>
  <si>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</si>
  <si>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</si>
  <si>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</si>
  <si>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</si>
  <si>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</si>
  <si>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</si>
  <si>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</si>
  <si>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</si>
  <si>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</si>
  <si>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</si>
  <si>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</si>
  <si>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</si>
  <si>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</si>
  <si>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</si>
  <si>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</si>
  <si>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</si>
  <si>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</si>
  <si>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</si>
  <si>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</si>
  <si>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</si>
  <si>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</si>
  <si>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</si>
  <si>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</si>
  <si>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</si>
  <si>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</si>
  <si>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</si>
  <si>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</si>
  <si>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</si>
  <si>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</si>
  <si>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</si>
  <si>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</si>
  <si>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</si>
  <si>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</si>
  <si>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</si>
  <si>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</si>
  <si>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</si>
  <si>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</si>
  <si>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</si>
  <si>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</si>
  <si>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</si>
  <si>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</si>
  <si>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</si>
  <si>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</si>
  <si>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</si>
  <si>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</si>
  <si>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</si>
  <si>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</si>
  <si>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</si>
  <si>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</si>
  <si>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</si>
  <si>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</si>
  <si>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</si>
  <si>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</si>
  <si>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</si>
  <si>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</si>
  <si>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</si>
  <si>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</si>
  <si>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</si>
  <si>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</si>
  <si>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</si>
  <si>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</si>
  <si>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</si>
  <si>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</si>
  <si>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</si>
  <si>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</si>
  <si>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</si>
  <si>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</si>
  <si>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</si>
  <si>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</si>
  <si>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</si>
  <si>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</si>
  <si>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</si>
  <si>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</si>
  <si>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</si>
  <si>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</si>
  <si>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</si>
  <si>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</si>
  <si>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</si>
  <si>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</si>
  <si>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</si>
  <si>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</si>
  <si>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</si>
  <si>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</si>
  <si>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</si>
  <si>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</si>
  <si>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</si>
  <si>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</si>
  <si>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</si>
  <si>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</si>
  <si>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</si>
  <si>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</si>
  <si>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</si>
  <si>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</si>
  <si>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</si>
  <si>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</si>
  <si>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</si>
  <si>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</si>
  <si>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</si>
  <si>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</si>
  <si>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</si>
  <si>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</si>
  <si>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</si>
  <si>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</si>
  <si>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</si>
  <si>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</si>
  <si>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</si>
  <si>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</si>
  <si>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</si>
  <si>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</si>
  <si>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</si>
  <si>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</si>
  <si>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</si>
  <si>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</si>
  <si>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</si>
  <si>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</si>
  <si>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</si>
  <si>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</si>
  <si>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</si>
  <si>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</si>
  <si>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</si>
  <si>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</si>
  <si>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</si>
  <si>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</si>
  <si>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</si>
  <si>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</si>
  <si>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</si>
  <si>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</si>
  <si>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</si>
  <si>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</si>
  <si>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</si>
  <si>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</si>
  <si>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</si>
  <si>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</si>
  <si>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</si>
  <si>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</si>
  <si>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</si>
  <si>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</si>
  <si>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</si>
  <si>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</si>
  <si>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</si>
  <si>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</si>
  <si>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</si>
  <si>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</si>
  <si>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</si>
  <si>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</si>
  <si>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</si>
  <si>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</si>
  <si>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</si>
  <si>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</si>
  <si>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</si>
  <si>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</si>
  <si>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</si>
  <si>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</si>
  <si>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</si>
  <si>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</si>
  <si>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</si>
  <si>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</si>
  <si>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</si>
  <si>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</si>
  <si>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</si>
  <si>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</si>
  <si>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</si>
  <si>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</si>
  <si>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</si>
  <si>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</si>
  <si>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</si>
  <si>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</si>
  <si>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</si>
  <si>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</si>
  <si>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</si>
  <si>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</si>
  <si>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</si>
  <si>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</si>
  <si>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</si>
  <si>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</si>
  <si>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</si>
  <si>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</si>
  <si>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</si>
  <si>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</si>
  <si>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</si>
  <si>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</si>
  <si>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</si>
  <si>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</si>
  <si>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</si>
  <si>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</si>
  <si>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</si>
  <si>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</si>
  <si>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</si>
  <si>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</si>
  <si>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</si>
  <si>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</si>
  <si>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</si>
  <si>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</si>
  <si>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</si>
  <si>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</si>
  <si>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</si>
  <si>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</si>
  <si>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</si>
  <si>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</si>
  <si>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</si>
  <si>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</si>
  <si>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</si>
  <si>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</si>
  <si>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</si>
  <si>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</si>
  <si>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</si>
  <si>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</si>
  <si>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</si>
  <si>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</si>
  <si>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</si>
  <si>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</si>
  <si>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</si>
  <si>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</si>
  <si>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</si>
  <si>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</si>
  <si>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</si>
  <si>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</si>
  <si>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</si>
  <si>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</si>
  <si>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</si>
  <si>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</si>
  <si>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</si>
  <si>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</si>
  <si>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</si>
  <si>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</si>
  <si>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</si>
  <si>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</si>
  <si>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</si>
  <si>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</si>
  <si>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</si>
  <si>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</si>
  <si>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</si>
  <si>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</si>
  <si>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</si>
  <si>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</si>
  <si>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</si>
  <si>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</si>
  <si>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</si>
  <si>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</si>
  <si>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</si>
  <si>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</si>
  <si>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</si>
  <si>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</si>
  <si>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</si>
  <si>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</si>
  <si>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</si>
  <si>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</si>
  <si>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</si>
  <si>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</si>
  <si>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</si>
  <si>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</si>
  <si>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</si>
  <si>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</si>
  <si>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</si>
  <si>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</si>
  <si>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</si>
  <si>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</si>
  <si>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</si>
  <si>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</si>
  <si>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</si>
  <si>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</si>
  <si>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</si>
  <si>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</si>
  <si>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</si>
  <si>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</si>
  <si>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</si>
  <si>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</si>
  <si>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</si>
  <si>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</si>
  <si>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</si>
  <si>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</si>
  <si>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</si>
  <si>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</si>
  <si>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</si>
  <si>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</si>
  <si>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</si>
  <si>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</si>
  <si>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</si>
  <si>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</si>
  <si>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</si>
  <si>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</si>
  <si>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</si>
  <si>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</si>
  <si>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</si>
  <si>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</si>
  <si>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</si>
  <si>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</si>
  <si>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</si>
  <si>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</si>
  <si>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</si>
  <si>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</si>
  <si>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</si>
  <si>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</si>
  <si>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</si>
  <si>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</si>
  <si>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</si>
  <si>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</si>
  <si>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</si>
  <si>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</si>
  <si>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</si>
  <si>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</si>
  <si>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</si>
  <si>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</si>
  <si>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</si>
  <si>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</si>
  <si>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</si>
  <si>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</si>
  <si>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</si>
  <si>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</si>
  <si>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</si>
  <si>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</si>
  <si>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</si>
  <si>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</si>
  <si>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</si>
  <si>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</si>
  <si>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</si>
  <si>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</si>
  <si>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</si>
  <si>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</si>
  <si>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</si>
  <si>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</si>
  <si>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</si>
  <si>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</si>
  <si>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</si>
  <si>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</si>
  <si>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</si>
  <si>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</si>
  <si>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</si>
  <si>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</si>
  <si>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</si>
  <si>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</si>
  <si>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</si>
  <si>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</si>
  <si>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</si>
  <si>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</si>
  <si>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</si>
  <si>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</si>
  <si>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</si>
  <si>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</si>
  <si>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</si>
  <si>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</si>
  <si>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</si>
  <si>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</si>
  <si>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</si>
  <si>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</si>
  <si>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</si>
  <si>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</si>
  <si>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</si>
  <si>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</si>
  <si>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</si>
  <si>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</si>
  <si>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</si>
  <si>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</si>
  <si>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</si>
  <si>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</si>
  <si>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</si>
  <si>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</si>
  <si>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</si>
  <si>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</si>
  <si>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</si>
  <si>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</si>
  <si>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</si>
  <si>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</si>
  <si>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</si>
  <si>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</si>
  <si>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</si>
  <si>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</si>
  <si>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</si>
  <si>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</si>
  <si>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</si>
  <si>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</si>
  <si>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</si>
  <si>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</si>
  <si>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</si>
  <si>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</si>
  <si>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</si>
  <si>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</si>
  <si>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</si>
  <si>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</si>
  <si>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</si>
  <si>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</si>
  <si>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</si>
  <si>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</si>
  <si>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</si>
  <si>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</si>
  <si>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</si>
  <si>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</si>
  <si>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</si>
  <si>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</si>
  <si>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</si>
  <si>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</si>
  <si>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</si>
  <si>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</si>
  <si>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</si>
  <si>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</si>
  <si>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</si>
  <si>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</si>
  <si>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</si>
  <si>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</si>
  <si>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</si>
  <si>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</si>
  <si>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</si>
  <si>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</si>
  <si>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</si>
  <si>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</si>
  <si>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</si>
  <si>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</si>
  <si>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</si>
  <si>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</si>
  <si>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</si>
  <si>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</si>
  <si>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</si>
  <si>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</si>
  <si>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</si>
  <si>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</si>
  <si>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</si>
  <si>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</si>
  <si>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</si>
  <si>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</si>
  <si>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</si>
  <si>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</si>
  <si>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</si>
  <si>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</si>
  <si>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</si>
  <si>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</si>
  <si>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</si>
  <si>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</si>
  <si>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</si>
  <si>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</si>
  <si>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</si>
  <si>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</si>
  <si>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</si>
  <si>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</si>
  <si>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</si>
  <si>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</si>
  <si>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</si>
  <si>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</si>
  <si>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</si>
  <si>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</si>
  <si>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</si>
  <si>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</si>
  <si>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</si>
  <si>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</si>
  <si>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</si>
  <si>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</si>
  <si>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</si>
  <si>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</si>
  <si>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</si>
  <si>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</si>
  <si>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</si>
  <si>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</si>
  <si>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</si>
  <si>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</si>
  <si>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</si>
  <si>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</si>
  <si>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</si>
  <si>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</si>
  <si>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</si>
  <si>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</si>
  <si>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</si>
  <si>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</si>
  <si>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</si>
  <si>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</si>
  <si>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</si>
  <si>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</si>
  <si>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</si>
  <si>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</si>
  <si>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</si>
  <si>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</si>
  <si>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</si>
  <si>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</si>
  <si>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</si>
  <si>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</si>
  <si>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</si>
  <si>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</si>
  <si>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</si>
  <si>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</si>
  <si>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</si>
  <si>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</si>
  <si>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</si>
  <si>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</si>
  <si>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</si>
  <si>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</si>
  <si>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</si>
  <si>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</si>
  <si>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</si>
  <si>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</si>
  <si>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</si>
  <si>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</si>
  <si>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</si>
  <si>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</si>
  <si>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</si>
  <si>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</si>
  <si>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</si>
  <si>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</si>
  <si>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</si>
  <si>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</si>
  <si>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</si>
  <si>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</si>
  <si>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</si>
  <si>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</si>
  <si>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</si>
  <si>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</si>
  <si>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</si>
  <si>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</si>
  <si>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</si>
  <si>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</si>
  <si>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</si>
  <si>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</si>
  <si>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</si>
  <si>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</si>
  <si>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</si>
  <si>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</si>
  <si>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</si>
  <si>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</si>
  <si>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</si>
  <si>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</si>
  <si>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</si>
  <si>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</si>
  <si>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</si>
  <si>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</si>
  <si>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</si>
  <si>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</si>
  <si>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</si>
  <si>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</si>
  <si>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</si>
  <si>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</si>
  <si>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</si>
  <si>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</si>
  <si>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</si>
  <si>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</si>
  <si>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</si>
  <si>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</si>
  <si>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</si>
  <si>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</si>
  <si>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</si>
  <si>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</si>
  <si>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</si>
  <si>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</si>
  <si>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</si>
  <si>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</si>
  <si>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</si>
  <si>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</si>
  <si>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</si>
  <si>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</si>
  <si>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</si>
  <si>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</si>
  <si>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</si>
  <si>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</si>
  <si>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</si>
  <si>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</si>
  <si>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</si>
  <si>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</si>
  <si>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</si>
  <si>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</si>
  <si>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</si>
  <si>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</si>
  <si>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</si>
  <si>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</si>
  <si>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</si>
  <si>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</si>
  <si>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</si>
  <si>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</si>
  <si>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</si>
  <si>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</si>
  <si>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</si>
  <si>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</si>
  <si>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</si>
  <si>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</si>
  <si>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</si>
  <si>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</si>
  <si>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</si>
  <si>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</si>
  <si>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</si>
  <si>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</si>
  <si>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</si>
  <si>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</si>
  <si>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</si>
  <si>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</si>
  <si>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</si>
  <si>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</si>
  <si>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</si>
  <si>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</si>
  <si>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</si>
  <si>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</si>
  <si>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</si>
  <si>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</si>
  <si>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</si>
  <si>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</si>
  <si>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</si>
  <si>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</si>
  <si>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</si>
  <si>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</si>
  <si>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</si>
  <si>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</si>
  <si>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</si>
  <si>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</si>
  <si>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</si>
  <si>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</si>
  <si>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</si>
  <si>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</si>
  <si>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</si>
  <si>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</si>
  <si>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</si>
  <si>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</si>
  <si>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</si>
  <si>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</si>
  <si>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</si>
  <si>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</si>
  <si>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</si>
  <si>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</si>
  <si>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</si>
  <si>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</si>
  <si>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</si>
  <si>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</si>
  <si>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</si>
  <si>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</si>
  <si>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</si>
  <si>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</si>
  <si>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</si>
  <si>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</si>
  <si>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</si>
  <si>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</si>
  <si>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</si>
  <si>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</si>
  <si>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</si>
  <si>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</si>
  <si>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</si>
  <si>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</si>
  <si>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</si>
  <si>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</si>
  <si>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</si>
  <si>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</si>
  <si>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</si>
  <si>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</si>
  <si>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</si>
  <si>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</si>
  <si>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</si>
  <si>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</si>
  <si>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</si>
  <si>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</si>
  <si>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</si>
  <si>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</si>
  <si>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</si>
  <si>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</si>
  <si>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</si>
  <si>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</si>
  <si>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</si>
  <si>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</si>
  <si>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</si>
  <si>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</si>
  <si>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</si>
  <si>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</si>
  <si>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</si>
  <si>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</si>
  <si>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</si>
  <si>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</si>
  <si>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</si>
  <si>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</si>
  <si>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</si>
  <si>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</si>
  <si>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</si>
  <si>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</si>
  <si>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</si>
  <si>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</si>
  <si>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</si>
  <si>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</si>
  <si>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</si>
  <si>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</si>
  <si>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</si>
  <si>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</si>
  <si>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</si>
  <si>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</si>
  <si>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</si>
  <si>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</si>
  <si>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</si>
  <si>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</si>
  <si>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</si>
  <si>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</si>
  <si>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</si>
  <si>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</si>
  <si>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</si>
  <si>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</si>
  <si>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</si>
  <si>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</si>
  <si>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</si>
  <si>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</si>
  <si>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</si>
  <si>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</si>
  <si>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</si>
  <si>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</si>
  <si>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</si>
  <si>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</si>
  <si>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</si>
  <si>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</si>
  <si>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</si>
  <si>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</si>
  <si>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</si>
  <si>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</si>
  <si>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</si>
  <si>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</si>
  <si>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</si>
  <si>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</si>
  <si>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</si>
  <si>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</si>
  <si>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</si>
  <si>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</si>
  <si>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</si>
  <si>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</si>
  <si>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</si>
  <si>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</si>
  <si>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</si>
  <si>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</si>
  <si>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</si>
  <si>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</si>
  <si>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</si>
  <si>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</si>
  <si>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</si>
  <si>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</si>
  <si>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</si>
  <si>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</si>
  <si>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</si>
  <si>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</si>
  <si>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</si>
  <si>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</si>
  <si>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</si>
  <si>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</si>
  <si>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</si>
  <si>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</si>
  <si>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</si>
  <si>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</si>
  <si>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</si>
  <si>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</si>
  <si>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</si>
  <si>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</si>
  <si>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</si>
  <si>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</si>
  <si>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</si>
  <si>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</si>
  <si>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</si>
  <si>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</si>
  <si>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</si>
  <si>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</si>
  <si>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</si>
  <si>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</si>
  <si>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</si>
  <si>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</si>
  <si>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</si>
  <si>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</si>
  <si>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</si>
  <si>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</si>
  <si>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</si>
  <si>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</si>
  <si>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</si>
  <si>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</si>
  <si>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</si>
  <si>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</si>
  <si>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</si>
  <si>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</si>
  <si>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</si>
  <si>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</si>
  <si>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</si>
  <si>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</si>
  <si>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</si>
  <si>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</si>
  <si>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</si>
  <si>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</si>
  <si>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</si>
  <si>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</si>
  <si>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</si>
  <si>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</si>
  <si>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</si>
  <si>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</si>
  <si>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</si>
  <si>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</si>
  <si>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</si>
  <si>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</si>
  <si>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</si>
  <si>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</si>
  <si>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</si>
  <si>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</si>
  <si>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</si>
  <si>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</si>
  <si>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</si>
  <si>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</si>
  <si>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</si>
  <si>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</si>
  <si>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</si>
  <si>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</si>
  <si>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</si>
  <si>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</si>
  <si>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</si>
  <si>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</si>
  <si>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</si>
  <si>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</si>
  <si>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</si>
  <si>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</si>
  <si>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</si>
  <si>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</si>
  <si>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</si>
  <si>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</si>
  <si>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</si>
  <si>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</si>
  <si>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</si>
  <si>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</si>
  <si>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</si>
  <si>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</si>
  <si>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</si>
  <si>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</si>
  <si>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</si>
  <si>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</si>
  <si>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</si>
  <si>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</si>
  <si>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</si>
  <si>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</si>
  <si>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</si>
  <si>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</si>
  <si>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</si>
  <si>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</si>
  <si>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</si>
  <si>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</si>
  <si>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</si>
  <si>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</si>
  <si>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</si>
  <si>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</si>
  <si>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</si>
  <si>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</si>
  <si>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</si>
  <si>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</si>
  <si>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</si>
  <si>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</si>
  <si>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</si>
  <si>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</si>
  <si>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</si>
  <si>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</si>
  <si>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</si>
  <si>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</si>
  <si>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</si>
  <si>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</si>
  <si>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</si>
  <si>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</si>
  <si>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</si>
  <si>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</si>
  <si>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</si>
  <si>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</si>
  <si>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</si>
  <si>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</si>
  <si>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</si>
  <si>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</si>
  <si>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</si>
  <si>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</si>
  <si>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</si>
  <si>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</si>
  <si>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</si>
  <si>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</si>
  <si>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</si>
  <si>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</si>
  <si>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</si>
  <si>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</si>
  <si>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</si>
  <si>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</si>
  <si>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</si>
  <si>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</si>
  <si>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</si>
  <si>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</si>
  <si>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</si>
  <si>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</si>
  <si>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</si>
  <si>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</si>
  <si>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</si>
  <si>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</si>
  <si>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</si>
  <si>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</si>
  <si>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</si>
  <si>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</si>
  <si>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</si>
  <si>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</si>
  <si>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</si>
  <si>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</si>
  <si>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</si>
  <si>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</si>
  <si>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</si>
  <si>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</si>
  <si>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</si>
  <si>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</si>
  <si>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</si>
  <si>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</si>
  <si>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</si>
  <si>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</si>
  <si>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</si>
  <si>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</si>
  <si>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</si>
  <si>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</si>
  <si>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</si>
  <si>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</si>
  <si>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</si>
  <si>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</si>
  <si>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</si>
  <si>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</si>
  <si>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</si>
  <si>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</si>
  <si>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</si>
  <si>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</si>
  <si>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</si>
  <si>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</si>
  <si>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</si>
  <si>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</si>
  <si>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</si>
  <si>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</si>
  <si>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</si>
  <si>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</si>
  <si>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</si>
  <si>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</si>
  <si>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</si>
  <si>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</si>
  <si>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</si>
  <si>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</si>
  <si>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</si>
  <si>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</si>
  <si>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</si>
  <si>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</si>
  <si>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</si>
  <si>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</si>
  <si>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</si>
  <si>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</si>
  <si>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</si>
  <si>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</si>
  <si>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</si>
  <si>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</si>
  <si>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</si>
  <si>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</si>
  <si>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</si>
  <si>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</si>
  <si>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</si>
  <si>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</si>
  <si>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</si>
  <si>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</si>
  <si>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</si>
  <si>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</si>
  <si>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</si>
  <si>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</si>
  <si>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</si>
  <si>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</si>
  <si>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</si>
  <si>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</si>
  <si>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</si>
  <si>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</si>
  <si>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</si>
  <si>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</si>
  <si>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</si>
  <si>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</si>
  <si>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</si>
  <si>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</si>
  <si>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</si>
  <si>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</si>
  <si>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</si>
  <si>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</si>
  <si>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</si>
  <si>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</si>
  <si>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</si>
  <si>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</si>
  <si>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</si>
  <si>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</si>
  <si>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</si>
  <si>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</si>
  <si>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</si>
  <si>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</si>
  <si>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</si>
  <si>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</si>
  <si>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</si>
  <si>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</si>
  <si>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</si>
  <si>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</si>
  <si>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</si>
  <si>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</si>
  <si>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</si>
  <si>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</si>
  <si>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</si>
  <si>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</si>
  <si>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</si>
  <si>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</si>
  <si>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</si>
  <si>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</si>
  <si>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</si>
  <si>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</si>
  <si>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</si>
  <si>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</si>
  <si>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</si>
  <si>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</si>
  <si>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</si>
  <si>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</si>
  <si>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</si>
  <si>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</si>
  <si>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</si>
  <si>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</si>
  <si>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</si>
  <si>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</si>
  <si>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</si>
  <si>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</si>
  <si>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</si>
  <si>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</si>
  <si>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</si>
  <si>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</si>
  <si>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</si>
  <si>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</si>
  <si>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</si>
  <si>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</si>
  <si>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</si>
  <si>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</si>
  <si>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</si>
  <si>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</si>
  <si>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</si>
  <si>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</si>
  <si>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</si>
  <si>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</si>
  <si>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</si>
  <si>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</si>
  <si>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</si>
  <si>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</si>
  <si>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</si>
  <si>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</si>
  <si>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</si>
  <si>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</si>
  <si>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</si>
  <si>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</si>
  <si>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</si>
  <si>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</si>
  <si>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</si>
  <si>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</si>
  <si>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</si>
  <si>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</si>
  <si>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</si>
  <si>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</si>
  <si>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</si>
  <si>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</si>
  <si>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</si>
  <si>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</si>
  <si>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</si>
  <si>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</si>
  <si>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</si>
  <si>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</si>
  <si>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</si>
  <si>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</si>
  <si>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</si>
  <si>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</si>
  <si>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</si>
  <si>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</si>
  <si>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</si>
  <si>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</si>
  <si>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</si>
  <si>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</si>
  <si>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</si>
  <si>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</si>
  <si>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</si>
  <si>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</si>
  <si>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</si>
  <si>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</si>
  <si>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</si>
  <si>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</si>
  <si>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</si>
  <si>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</si>
  <si>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</si>
  <si>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</si>
  <si>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</si>
  <si>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</si>
  <si>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</si>
  <si>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</si>
  <si>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</si>
  <si>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</si>
  <si>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</si>
  <si>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</si>
  <si>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</si>
  <si>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</si>
  <si>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</si>
  <si>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</si>
  <si>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</si>
  <si>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</si>
  <si>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</si>
  <si>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</si>
  <si>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</si>
  <si>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</si>
  <si>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</si>
  <si>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</si>
  <si>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</si>
  <si>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</si>
  <si>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</si>
  <si>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</si>
  <si>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</si>
  <si>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</si>
  <si>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</si>
  <si>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</si>
  <si>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</si>
  <si>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</si>
  <si>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</si>
  <si>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</si>
  <si>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</si>
  <si>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</si>
  <si>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</si>
  <si>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</si>
  <si>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</si>
  <si>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</si>
  <si>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</si>
  <si>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</si>
  <si>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</si>
  <si>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</si>
  <si>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</si>
  <si>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</si>
  <si>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</si>
  <si>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</si>
  <si>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</si>
  <si>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</si>
  <si>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</si>
  <si>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</si>
  <si>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</si>
  <si>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</si>
  <si>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</si>
  <si>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</si>
  <si>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</si>
  <si>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</si>
  <si>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</si>
  <si>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</si>
  <si>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</si>
  <si>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</si>
  <si>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</si>
  <si>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</si>
  <si>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</si>
  <si>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</si>
  <si>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</si>
  <si>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</si>
  <si>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</si>
  <si>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</si>
  <si>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</si>
  <si>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</si>
  <si>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</si>
  <si>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</si>
  <si>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</si>
  <si>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</si>
  <si>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</si>
  <si>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</si>
  <si>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</si>
  <si>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</si>
  <si>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</si>
  <si>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</si>
  <si>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</si>
  <si>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</si>
  <si>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</si>
  <si>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</si>
  <si>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</si>
  <si>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</si>
  <si>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</si>
  <si>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</si>
  <si>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</si>
  <si>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</si>
  <si>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</si>
  <si>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</si>
  <si>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</si>
  <si>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</si>
  <si>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</si>
  <si>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</si>
  <si>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</si>
  <si>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</si>
  <si>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</si>
  <si>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</si>
  <si>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</si>
  <si>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</si>
  <si>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</si>
  <si>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</si>
  <si>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</si>
  <si>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</si>
  <si>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</si>
  <si>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</si>
  <si>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</si>
  <si>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</si>
  <si>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</si>
  <si>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</si>
  <si>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</si>
  <si>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</si>
  <si>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</si>
  <si>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</si>
  <si>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</si>
  <si>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</si>
  <si>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</si>
  <si>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</si>
  <si>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</si>
  <si>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</si>
  <si>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</si>
  <si>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</si>
  <si>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</si>
  <si>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</si>
  <si>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</si>
  <si>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</si>
  <si>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</si>
  <si>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</si>
  <si>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</si>
  <si>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</si>
  <si>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</si>
  <si>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</si>
  <si>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</si>
  <si>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</si>
  <si>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</si>
  <si>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</si>
  <si>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</si>
  <si>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</si>
  <si>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</si>
  <si>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</si>
  <si>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</si>
  <si>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</si>
  <si>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</si>
  <si>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</si>
  <si>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</si>
  <si>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</si>
  <si>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</si>
  <si>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</si>
  <si>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</si>
  <si>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</si>
  <si>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</si>
  <si>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</si>
  <si>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</si>
  <si>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</si>
  <si>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</si>
  <si>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</si>
  <si>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</si>
  <si>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</si>
  <si>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</si>
  <si>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</si>
  <si>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</si>
  <si>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</si>
  <si>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</si>
  <si>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</si>
  <si>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</si>
  <si>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</si>
  <si>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</si>
  <si>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</si>
  <si>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</si>
  <si>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</si>
  <si>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</si>
  <si>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</si>
  <si>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</si>
  <si>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</si>
  <si>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</si>
  <si>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</si>
  <si>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</si>
  <si>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</si>
  <si>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</si>
  <si>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</si>
  <si>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</si>
  <si>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</si>
  <si>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</si>
  <si>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</si>
  <si>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</si>
  <si>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</si>
  <si>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</si>
  <si>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</si>
  <si>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</si>
  <si>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</si>
  <si>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</si>
  <si>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</si>
  <si>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</si>
  <si>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</si>
  <si>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</si>
  <si>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</si>
  <si>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</si>
  <si>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</si>
  <si>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</si>
  <si>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</si>
  <si>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</si>
  <si>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</si>
  <si>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</si>
  <si>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</si>
  <si>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</si>
  <si>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</si>
  <si>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</si>
  <si>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</si>
  <si>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</si>
  <si>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</si>
  <si>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</si>
  <si>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</si>
  <si>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</si>
  <si>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</si>
  <si>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</si>
  <si>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</si>
  <si>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</si>
  <si>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</si>
  <si>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</si>
  <si>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</si>
  <si>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</si>
  <si>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</si>
  <si>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</si>
  <si>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</si>
  <si>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</si>
  <si>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</si>
  <si>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</si>
  <si>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</si>
  <si>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</si>
  <si>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</si>
  <si>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</si>
  <si>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</si>
  <si>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</si>
  <si>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</si>
  <si>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</si>
  <si>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</si>
  <si>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</si>
  <si>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</si>
  <si>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</si>
  <si>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</si>
  <si>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</si>
  <si>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</si>
  <si>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</si>
  <si>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</si>
  <si>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</si>
  <si>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</si>
  <si>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</si>
  <si>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</si>
  <si>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</si>
  <si>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</si>
  <si>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</si>
  <si>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</si>
  <si>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</si>
  <si>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</si>
  <si>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</si>
  <si>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</si>
  <si>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</si>
  <si>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</si>
  <si>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</si>
  <si>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</si>
  <si>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</si>
  <si>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</si>
  <si>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</si>
  <si>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</si>
  <si>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</si>
  <si>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</si>
  <si>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</si>
  <si>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</si>
  <si>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</si>
  <si>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</si>
  <si>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</si>
  <si>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</si>
  <si>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</si>
  <si>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</si>
  <si>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</si>
  <si>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</si>
  <si>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</si>
  <si>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</si>
  <si>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</si>
  <si>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</si>
  <si>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</si>
  <si>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</si>
  <si>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</si>
  <si>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</si>
  <si>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</si>
  <si>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</si>
  <si>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</si>
  <si>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</si>
  <si>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</si>
  <si>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</si>
  <si>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</si>
  <si>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</si>
  <si>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</si>
  <si>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</si>
  <si>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</si>
  <si>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</si>
  <si>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</si>
  <si>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</si>
  <si>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</si>
  <si>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</si>
  <si>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</si>
  <si>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</si>
  <si>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</si>
  <si>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</si>
  <si>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</si>
  <si>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</si>
  <si>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</si>
  <si>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</si>
  <si>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</si>
  <si>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</si>
  <si>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</si>
  <si>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</si>
  <si>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</si>
  <si>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</si>
  <si>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</si>
  <si>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</si>
  <si>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</si>
  <si>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</si>
  <si>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</si>
  <si>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</si>
  <si>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</si>
  <si>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</si>
  <si>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</si>
  <si>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</si>
  <si>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</si>
  <si>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</si>
  <si>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</si>
  <si>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</si>
  <si>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</si>
  <si>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</si>
  <si>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</si>
  <si>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</si>
  <si>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</si>
  <si>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</si>
  <si>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</si>
  <si>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</si>
  <si>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</si>
  <si>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</si>
  <si>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</si>
  <si>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</si>
  <si>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</si>
  <si>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</si>
  <si>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</si>
  <si>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</si>
  <si>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</si>
  <si>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</si>
  <si>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</si>
  <si>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</si>
  <si>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</si>
  <si>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</si>
  <si>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</si>
  <si>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</si>
  <si>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</si>
  <si>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</si>
  <si>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</si>
  <si>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</si>
  <si>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</si>
  <si>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</si>
  <si>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</si>
  <si>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</si>
  <si>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</si>
  <si>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</si>
  <si>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</si>
  <si>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</si>
  <si>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</si>
  <si>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</si>
  <si>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</si>
  <si>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</si>
  <si>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</si>
  <si>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</si>
  <si>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</si>
  <si>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</si>
  <si>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</si>
  <si>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</si>
  <si>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</si>
  <si>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</si>
  <si>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</si>
  <si>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</si>
  <si>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</si>
  <si>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</si>
  <si>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</si>
  <si>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</si>
  <si>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</si>
  <si>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</si>
  <si>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</si>
  <si>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</si>
  <si>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</si>
  <si>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</si>
  <si>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</si>
  <si>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</si>
  <si>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</si>
  <si>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</si>
  <si>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</si>
  <si>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</si>
  <si>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</si>
  <si>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</si>
  <si>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</si>
  <si>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</si>
  <si>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</si>
  <si>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</si>
  <si>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</si>
  <si>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</si>
  <si>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</si>
  <si>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</si>
  <si>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</si>
  <si>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</si>
  <si>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</si>
  <si>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</si>
  <si>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</si>
  <si>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</si>
  <si>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</si>
  <si>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</si>
  <si>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</si>
  <si>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</si>
  <si>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</si>
  <si>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</si>
  <si>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</si>
  <si>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</si>
  <si>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</si>
  <si>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</si>
  <si>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</si>
  <si>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</si>
  <si>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</si>
  <si>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</si>
  <si>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</si>
  <si>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</si>
  <si>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</si>
  <si>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</si>
  <si>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</si>
  <si>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</si>
  <si>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</si>
  <si>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</si>
  <si>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</si>
  <si>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</si>
  <si>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</si>
  <si>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</si>
  <si>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</si>
  <si>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</si>
  <si>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</si>
  <si>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</si>
  <si>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</si>
  <si>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</si>
  <si>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</si>
  <si>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</si>
  <si>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</si>
  <si>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</si>
  <si>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</si>
  <si>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</si>
  <si>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</si>
  <si>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</si>
  <si>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</si>
  <si>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</si>
  <si>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</si>
  <si>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</si>
  <si>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</si>
  <si>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</si>
  <si>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</si>
  <si>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</si>
  <si>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</si>
  <si>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</si>
  <si>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</si>
  <si>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</si>
  <si>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</si>
  <si>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</si>
  <si>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</si>
  <si>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</si>
  <si>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</si>
  <si>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</si>
  <si>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</si>
  <si>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</si>
  <si>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</si>
  <si>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</si>
  <si>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</si>
  <si>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</si>
  <si>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</si>
  <si>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</si>
  <si>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</si>
  <si>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</si>
  <si>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</si>
  <si>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</si>
  <si>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</si>
  <si>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</si>
  <si>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</si>
  <si>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</si>
  <si>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</si>
  <si>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</si>
  <si>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</si>
  <si>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</si>
  <si>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</si>
  <si>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</si>
  <si>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</si>
  <si>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</si>
  <si>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</si>
  <si>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</si>
  <si>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</si>
  <si>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</si>
  <si>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</si>
  <si>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</si>
  <si>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</si>
  <si>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</si>
  <si>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</si>
  <si>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</si>
  <si>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</si>
  <si>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</si>
  <si>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</si>
  <si>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</si>
  <si>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</si>
  <si>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</si>
  <si>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</si>
  <si>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</si>
  <si>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</si>
  <si>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</si>
  <si>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</si>
  <si>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</si>
  <si>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</si>
  <si>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</si>
  <si>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</si>
  <si>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</si>
  <si>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</si>
  <si>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</si>
  <si>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</si>
  <si>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</si>
  <si>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</si>
  <si>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</si>
  <si>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</si>
  <si>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</si>
  <si>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</si>
  <si>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</si>
  <si>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</si>
  <si>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</si>
  <si>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</si>
  <si>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</si>
  <si>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</si>
  <si>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</si>
  <si>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</si>
  <si>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</si>
  <si>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</si>
  <si>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</si>
  <si>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</si>
  <si>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</si>
  <si>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</si>
  <si>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</si>
  <si>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</si>
  <si>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</si>
  <si>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</si>
  <si>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</si>
  <si>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</si>
  <si>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</si>
  <si>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</si>
  <si>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</si>
  <si>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</si>
  <si>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</si>
  <si>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</si>
  <si>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</si>
  <si>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</si>
  <si>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</si>
  <si>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</si>
  <si>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</si>
  <si>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</si>
  <si>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</si>
  <si>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</si>
  <si>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</si>
  <si>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</si>
  <si>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</si>
  <si>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</si>
  <si>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</si>
  <si>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</si>
  <si>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</si>
  <si>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</si>
  <si>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</si>
  <si>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</si>
  <si>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</si>
  <si>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</si>
  <si>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</si>
  <si>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</si>
  <si>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</si>
  <si>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</si>
  <si>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</si>
  <si>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</si>
  <si>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</si>
  <si>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</si>
  <si>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</si>
  <si>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</si>
  <si>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</si>
  <si>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</si>
  <si>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</si>
  <si>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</si>
  <si>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</si>
  <si>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</si>
  <si>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</si>
  <si>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</si>
  <si>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</si>
  <si>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</si>
  <si>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</si>
  <si>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</si>
  <si>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</si>
  <si>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</si>
  <si>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</si>
  <si>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</si>
  <si>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</si>
  <si>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</si>
  <si>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</si>
  <si>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</si>
  <si>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</si>
  <si>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</si>
  <si>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</si>
  <si>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</si>
  <si>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</si>
  <si>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</si>
  <si>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</si>
  <si>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</si>
  <si>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</si>
  <si>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</si>
  <si>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</si>
  <si>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</si>
  <si>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</si>
  <si>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</si>
  <si>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</si>
  <si>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</si>
  <si>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</si>
  <si>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</si>
  <si>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</si>
  <si>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</si>
  <si>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</si>
  <si>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</si>
  <si>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</si>
  <si>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</si>
  <si>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</si>
  <si>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</si>
  <si>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</si>
  <si>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</si>
  <si>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</si>
  <si>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</si>
  <si>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</si>
  <si>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</si>
  <si>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</si>
  <si>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</si>
  <si>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</si>
  <si>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</si>
  <si>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</si>
  <si>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</si>
  <si>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</si>
  <si>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</si>
  <si>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</si>
  <si>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</si>
  <si>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</si>
  <si>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</si>
  <si>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</si>
  <si>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</si>
  <si>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</si>
  <si>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</si>
  <si>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</si>
  <si>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</si>
  <si>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</si>
  <si>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</si>
  <si>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</si>
  <si>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</si>
  <si>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</si>
  <si>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</si>
  <si>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</si>
  <si>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</si>
  <si>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</si>
  <si>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</si>
  <si>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</si>
  <si>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</si>
  <si>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</si>
  <si>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</si>
  <si>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</si>
  <si>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</si>
  <si>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</si>
  <si>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</si>
  <si>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</si>
  <si>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</si>
  <si>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</si>
  <si>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</si>
  <si>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</si>
  <si>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</si>
  <si>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</si>
  <si>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</si>
  <si>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</si>
  <si>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</si>
  <si>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</si>
  <si>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</si>
  <si>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</si>
  <si>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</si>
  <si>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</si>
  <si>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</si>
  <si>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</si>
  <si>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</si>
  <si>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</si>
  <si>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</si>
  <si>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</si>
  <si>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</si>
  <si>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</si>
  <si>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</si>
  <si>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</si>
  <si>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</si>
  <si>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</si>
  <si>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</si>
  <si>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</si>
  <si>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</si>
  <si>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</si>
  <si>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</si>
  <si>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</si>
  <si>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</si>
  <si>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</si>
  <si>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</si>
  <si>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</si>
  <si>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</si>
  <si>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</si>
  <si>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</si>
  <si>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</si>
  <si>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</si>
  <si>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</si>
  <si>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</si>
  <si>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</si>
  <si>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</si>
  <si>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</si>
  <si>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</si>
  <si>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</si>
  <si>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</si>
  <si>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</si>
  <si>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</si>
  <si>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</si>
  <si>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</si>
  <si>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</si>
  <si>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</si>
  <si>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</si>
  <si>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</si>
  <si>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</si>
  <si>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</si>
  <si>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</si>
  <si>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</si>
  <si>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</si>
  <si>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</si>
  <si>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</si>
  <si>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</si>
  <si>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</si>
  <si>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</si>
  <si>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</si>
  <si>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</si>
  <si>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</si>
  <si>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</si>
  <si>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</si>
  <si>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</si>
  <si>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</si>
  <si>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</si>
  <si>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</si>
  <si>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</si>
  <si>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</si>
  <si>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</si>
  <si>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</si>
  <si>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</si>
  <si>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</si>
  <si>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</si>
  <si>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</si>
  <si>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</si>
  <si>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</si>
  <si>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</si>
  <si>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</si>
  <si>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</si>
  <si>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</si>
  <si>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</si>
  <si>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</si>
  <si>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</si>
  <si>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</si>
  <si>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</si>
  <si>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</si>
  <si>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</si>
  <si>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</si>
  <si>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</si>
  <si>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</si>
  <si>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</si>
  <si>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</si>
  <si>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</si>
  <si>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</si>
  <si>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</si>
  <si>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</si>
  <si>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</si>
  <si>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</si>
  <si>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</si>
  <si>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</si>
  <si>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</si>
  <si>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</si>
  <si>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</si>
  <si>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</si>
  <si>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</si>
  <si>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</si>
  <si>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</si>
  <si>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</si>
  <si>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</si>
  <si>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</si>
  <si>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</si>
  <si>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</si>
  <si>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</si>
  <si>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</si>
  <si>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</si>
  <si>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</si>
  <si>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</si>
  <si>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</si>
  <si>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</si>
  <si>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</si>
  <si>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</si>
  <si>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</si>
  <si>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</si>
  <si>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</si>
  <si>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</si>
  <si>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</si>
  <si>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</si>
  <si>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</si>
  <si>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</si>
  <si>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</si>
  <si>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</si>
  <si>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</si>
  <si>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</si>
  <si>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</si>
  <si>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</si>
  <si>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</si>
  <si>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</si>
  <si>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</si>
  <si>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</si>
  <si>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</si>
  <si>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</si>
  <si>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</si>
  <si>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</si>
  <si>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</si>
  <si>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</si>
  <si>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</si>
  <si>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</si>
  <si>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</si>
  <si>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</si>
  <si>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</si>
  <si>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</si>
  <si>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</si>
  <si>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</si>
  <si>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</si>
  <si>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</si>
  <si>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</si>
  <si>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</si>
  <si>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</si>
  <si>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</si>
  <si>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</si>
  <si>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</si>
  <si>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</si>
  <si>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</si>
  <si>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</si>
  <si>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</si>
  <si>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</si>
  <si>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</si>
  <si>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</si>
  <si>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</si>
  <si>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</si>
  <si>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</si>
  <si>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</si>
  <si>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</si>
  <si>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</si>
  <si>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</si>
  <si>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</si>
  <si>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</si>
  <si>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</si>
  <si>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</si>
  <si>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</si>
  <si>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</si>
  <si>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</si>
  <si>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</si>
  <si>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</si>
  <si>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</si>
  <si>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</si>
  <si>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</si>
  <si>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</si>
  <si>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</si>
  <si>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</si>
  <si>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</si>
  <si>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</si>
  <si>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</si>
  <si>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</si>
  <si>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</si>
  <si>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</si>
  <si>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</si>
  <si>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</si>
  <si>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</si>
  <si>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</si>
  <si>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</si>
  <si>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</si>
  <si>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</si>
  <si>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</si>
  <si>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</si>
  <si>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</si>
  <si>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</si>
  <si>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</si>
  <si>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</si>
  <si>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</si>
  <si>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</si>
  <si>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</si>
  <si>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</si>
  <si>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</si>
  <si>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</si>
  <si>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</si>
  <si>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</si>
  <si>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</si>
  <si>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</si>
  <si>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</si>
  <si>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</si>
  <si>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</si>
  <si>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</si>
  <si>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</si>
  <si>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</si>
  <si>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</si>
  <si>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</si>
  <si>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</si>
  <si>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</si>
  <si>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</si>
  <si>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</si>
  <si>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</si>
  <si>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</si>
  <si>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</si>
  <si>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</si>
  <si>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</si>
  <si>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</si>
  <si>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</si>
  <si>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</si>
  <si>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</si>
  <si>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</si>
  <si>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</si>
  <si>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</si>
  <si>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</si>
  <si>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</si>
  <si>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</si>
  <si>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</si>
  <si>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</si>
  <si>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</si>
  <si>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</si>
  <si>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</si>
  <si>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</si>
  <si>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</si>
  <si>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</si>
  <si>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</si>
  <si>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</si>
  <si>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</si>
  <si>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</si>
  <si>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</si>
  <si>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</si>
  <si>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</si>
  <si>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</si>
  <si>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</si>
  <si>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</si>
  <si>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</si>
  <si>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</si>
  <si>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</si>
  <si>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</si>
  <si>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</si>
  <si>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</si>
  <si>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</si>
  <si>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</si>
  <si>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</si>
  <si>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</si>
  <si>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</si>
  <si>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</si>
  <si>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</si>
  <si>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</si>
  <si>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</si>
  <si>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</si>
  <si>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</si>
  <si>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</si>
  <si>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</si>
  <si>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</si>
  <si>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</si>
  <si>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</si>
  <si>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</si>
  <si>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</si>
  <si>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</si>
  <si>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</si>
  <si>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</si>
  <si>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</si>
  <si>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</si>
  <si>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</si>
  <si>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</si>
  <si>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</si>
  <si>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</si>
  <si>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</si>
  <si>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</si>
  <si>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</si>
  <si>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</si>
  <si>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</si>
  <si>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</si>
  <si>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</si>
  <si>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</si>
  <si>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</si>
  <si>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</si>
  <si>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</si>
  <si>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</si>
  <si>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</si>
  <si>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</si>
  <si>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</si>
  <si>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</si>
  <si>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</si>
  <si>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</si>
  <si>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</si>
  <si>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</si>
  <si>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</si>
  <si>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</si>
  <si>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</si>
  <si>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</si>
  <si>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</si>
  <si>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</si>
  <si>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</si>
  <si>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</si>
  <si>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</si>
  <si>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</si>
  <si>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</si>
  <si>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</si>
  <si>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</si>
  <si>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</si>
  <si>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</si>
  <si>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</si>
  <si>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</si>
  <si>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</si>
  <si>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</si>
  <si>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</si>
  <si>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</si>
  <si>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</si>
  <si>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</si>
  <si>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</si>
  <si>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</si>
  <si>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</si>
  <si>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</si>
  <si>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</si>
  <si>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</si>
  <si>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</si>
  <si>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</si>
  <si>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</si>
  <si>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</si>
  <si>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</si>
  <si>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</si>
  <si>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</si>
  <si>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</si>
  <si>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</si>
  <si>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</si>
  <si>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</si>
  <si>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</si>
  <si>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</si>
  <si>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</si>
  <si>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</si>
  <si>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</si>
  <si>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</si>
  <si>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</si>
  <si>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</si>
  <si>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</si>
  <si>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</si>
  <si>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</si>
  <si>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</si>
  <si>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</si>
  <si>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</si>
  <si>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</si>
  <si>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</si>
  <si>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</si>
  <si>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</si>
  <si>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</si>
  <si>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</si>
  <si>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</si>
  <si>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</si>
  <si>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</si>
  <si>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</si>
  <si>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</si>
  <si>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</si>
  <si>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</si>
  <si>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</si>
  <si>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</si>
  <si>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</si>
  <si>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</si>
  <si>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</si>
  <si>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</si>
  <si>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</si>
  <si>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</si>
  <si>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</si>
  <si>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</si>
  <si>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</si>
  <si>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</si>
  <si>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</si>
  <si>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</si>
  <si>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</si>
  <si>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</si>
  <si>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</si>
  <si>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</si>
  <si>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</si>
  <si>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</si>
  <si>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</si>
  <si>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</si>
  <si>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</si>
  <si>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</si>
  <si>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</si>
  <si>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</si>
  <si>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</si>
  <si>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</si>
  <si>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</si>
  <si>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</si>
  <si>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</si>
  <si>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</si>
  <si>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</si>
  <si>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</si>
  <si>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</si>
  <si>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</si>
  <si>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</si>
  <si>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</si>
  <si>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</si>
  <si>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</si>
  <si>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</si>
  <si>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</si>
  <si>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</si>
  <si>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</si>
  <si>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</si>
  <si>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</si>
  <si>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</si>
  <si>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</si>
  <si>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</si>
  <si>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</si>
  <si>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</si>
  <si>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</si>
  <si>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</si>
  <si>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</si>
  <si>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</si>
  <si>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</si>
  <si>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</si>
  <si>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</si>
  <si>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</si>
  <si>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</si>
  <si>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</si>
  <si>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</si>
  <si>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</si>
  <si>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</si>
  <si>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</si>
  <si>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</si>
  <si>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</si>
  <si>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</si>
  <si>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</si>
  <si>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</si>
  <si>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</si>
  <si>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</si>
  <si>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</si>
  <si>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</si>
  <si>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</si>
  <si>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</si>
  <si>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</si>
  <si>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</si>
  <si>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</si>
  <si>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</si>
  <si>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</si>
  <si>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</si>
  <si>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</si>
  <si>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</si>
  <si>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</si>
  <si>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</si>
  <si>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</si>
  <si>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</si>
  <si>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</si>
  <si>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</si>
  <si>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</si>
  <si>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</si>
  <si>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</si>
  <si>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</si>
  <si>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</si>
  <si>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</si>
  <si>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</si>
  <si>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</si>
  <si>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</si>
  <si>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</si>
  <si>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</si>
  <si>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</si>
  <si>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</si>
  <si>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</si>
  <si>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</si>
  <si>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</si>
  <si>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</si>
  <si>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</si>
  <si>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</si>
  <si>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</si>
  <si>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</si>
  <si>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</si>
  <si>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</si>
  <si>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</si>
  <si>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</si>
  <si>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</si>
  <si>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</si>
  <si>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</si>
  <si>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</si>
  <si>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</si>
  <si>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</si>
  <si>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</si>
  <si>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</si>
  <si>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</si>
  <si>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</si>
  <si>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</si>
  <si>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</si>
  <si>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</si>
  <si>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</si>
  <si>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</si>
  <si>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</si>
  <si>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</si>
  <si>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</si>
  <si>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</si>
  <si>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</si>
  <si>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</si>
  <si>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</si>
  <si>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</si>
  <si>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</si>
  <si>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</si>
  <si>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</si>
  <si>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</si>
  <si>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</si>
  <si>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</si>
  <si>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</si>
  <si>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</si>
  <si>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</si>
  <si>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</si>
  <si>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</si>
  <si>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</si>
  <si>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</si>
  <si>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</si>
  <si>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</si>
  <si>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</si>
  <si>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</si>
  <si>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</si>
  <si>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</si>
  <si>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</si>
  <si>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</si>
  <si>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</si>
  <si>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</si>
  <si>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</si>
  <si>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</si>
  <si>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</si>
  <si>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</si>
  <si>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</si>
  <si>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</si>
  <si>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</si>
  <si>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</si>
  <si>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</si>
  <si>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</si>
  <si>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</si>
  <si>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</si>
  <si>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</si>
  <si>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</si>
  <si>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</si>
  <si>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</si>
  <si>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</si>
  <si>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</si>
  <si>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</si>
  <si>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</si>
  <si>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</si>
  <si>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</si>
  <si>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</si>
  <si>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</si>
  <si>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</si>
  <si>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</si>
  <si>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</si>
  <si>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</si>
  <si>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</si>
  <si>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</si>
  <si>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</si>
  <si>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</si>
  <si>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</si>
  <si>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</si>
  <si>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</si>
  <si>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</si>
  <si>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</si>
  <si>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</si>
  <si>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</si>
  <si>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</si>
  <si>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</si>
  <si>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</si>
  <si>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</si>
  <si>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</si>
  <si>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</si>
  <si>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</si>
  <si>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</si>
  <si>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</si>
  <si>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</si>
  <si>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</si>
  <si>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</si>
  <si>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</si>
  <si>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</si>
  <si>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</si>
  <si>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</si>
  <si>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</si>
  <si>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</si>
  <si>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</si>
  <si>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</si>
  <si>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</si>
  <si>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</si>
  <si>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</si>
  <si>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</si>
  <si>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</si>
  <si>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</si>
  <si>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</si>
  <si>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</si>
  <si>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</si>
  <si>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</si>
  <si>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</si>
  <si>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</si>
  <si>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</si>
  <si>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</si>
  <si>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</si>
  <si>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</si>
  <si>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</si>
  <si>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</si>
  <si>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</si>
  <si>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</si>
  <si>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</si>
  <si>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</si>
  <si>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</si>
  <si>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</si>
  <si>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</si>
  <si>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</si>
  <si>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</si>
  <si>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</si>
  <si>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</si>
  <si>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</si>
  <si>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</si>
  <si>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</si>
  <si>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</si>
  <si>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</si>
  <si>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</si>
  <si>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</si>
  <si>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</si>
  <si>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</si>
  <si>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</si>
  <si>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</si>
  <si>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</si>
  <si>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</si>
  <si>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</si>
  <si>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</si>
  <si>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</si>
  <si>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</si>
  <si>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</si>
  <si>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</si>
  <si>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</si>
  <si>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</si>
  <si>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</si>
  <si>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</si>
  <si>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</si>
  <si>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</si>
  <si>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</si>
  <si>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</si>
  <si>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</si>
  <si>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</si>
  <si>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</si>
  <si>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</si>
  <si>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</si>
  <si>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</si>
  <si>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</si>
  <si>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</si>
  <si>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</si>
  <si>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</si>
  <si>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</si>
  <si>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</si>
  <si>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</si>
  <si>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</si>
  <si>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</si>
  <si>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</si>
  <si>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</si>
  <si>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</si>
  <si>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</si>
  <si>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</si>
  <si>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</si>
  <si>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</si>
  <si>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</si>
  <si>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</si>
  <si>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</si>
  <si>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</si>
  <si>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</si>
  <si>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</si>
  <si>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</si>
  <si>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</si>
  <si>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</si>
  <si>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</si>
  <si>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</si>
  <si>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</si>
  <si>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</si>
  <si>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</si>
  <si>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</si>
  <si>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</si>
  <si>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</si>
  <si>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</si>
  <si>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</si>
  <si>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</si>
  <si>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</si>
  <si>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</si>
  <si>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</si>
  <si>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</si>
  <si>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</si>
  <si>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</si>
  <si>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</si>
  <si>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</si>
  <si>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</si>
  <si>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</si>
  <si>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</si>
  <si>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</si>
  <si>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</si>
  <si>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</si>
  <si>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</si>
  <si>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</si>
  <si>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</si>
  <si>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</si>
  <si>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</si>
  <si>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</si>
  <si>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</si>
  <si>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</si>
  <si>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</si>
  <si>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</si>
  <si>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</si>
  <si>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</si>
  <si>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</si>
  <si>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</si>
  <si>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</si>
  <si>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</si>
  <si>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</si>
  <si>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</si>
  <si>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</si>
  <si>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</si>
  <si>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</si>
  <si>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</si>
  <si>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</si>
  <si>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</si>
  <si>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</si>
  <si>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</si>
  <si>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</si>
  <si>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</si>
  <si>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</si>
  <si>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</si>
  <si>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</si>
  <si>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</si>
  <si>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</si>
  <si>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</si>
  <si>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</si>
  <si>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</si>
  <si>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</si>
  <si>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</si>
  <si>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</si>
  <si>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</si>
  <si>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</si>
  <si>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</si>
  <si>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</si>
  <si>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</si>
  <si>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</si>
  <si>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</si>
  <si>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</si>
  <si>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</si>
  <si>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</si>
  <si>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</si>
  <si>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</si>
  <si>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</si>
  <si>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</si>
  <si>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</si>
  <si>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</si>
  <si>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</si>
  <si>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</si>
  <si>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</si>
  <si>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</si>
  <si>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</si>
  <si>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</si>
  <si>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</si>
  <si>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</si>
  <si>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</si>
  <si>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</si>
  <si>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</si>
  <si>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</si>
  <si>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</si>
  <si>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</si>
  <si>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</si>
  <si>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</si>
  <si>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</si>
  <si>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</si>
  <si>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</si>
  <si>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</si>
  <si>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</si>
  <si>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</si>
  <si>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</si>
  <si>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</si>
  <si>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</si>
  <si>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</si>
  <si>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</si>
  <si>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</si>
  <si>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</si>
  <si>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</si>
  <si>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</si>
  <si>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</si>
  <si>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</si>
  <si>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</si>
  <si>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</si>
  <si>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</si>
  <si>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</si>
  <si>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</si>
  <si>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</si>
  <si>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</si>
  <si>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</si>
  <si>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</si>
  <si>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</si>
  <si>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</si>
  <si>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</si>
  <si>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</si>
  <si>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</si>
  <si>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</si>
  <si>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</si>
  <si>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</si>
  <si>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</si>
  <si>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</si>
  <si>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</si>
  <si>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</si>
  <si>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</si>
  <si>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</si>
  <si>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</si>
  <si>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</si>
  <si>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</si>
  <si>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</si>
  <si>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</si>
  <si>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</si>
  <si>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</si>
  <si>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</si>
  <si>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</si>
  <si>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</si>
  <si>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</si>
  <si>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</si>
  <si>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</si>
  <si>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</si>
  <si>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</si>
  <si>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</si>
  <si>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</si>
  <si>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</si>
  <si>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</si>
  <si>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</si>
  <si>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</si>
  <si>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</si>
  <si>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</si>
  <si>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</si>
  <si>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</si>
  <si>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</si>
  <si>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</si>
  <si>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</si>
  <si>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</si>
  <si>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</si>
  <si>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</si>
  <si>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</si>
  <si>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</si>
  <si>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</si>
  <si>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</si>
  <si>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</si>
  <si>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</si>
  <si>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</si>
  <si>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</si>
  <si>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</si>
  <si>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</si>
  <si>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</si>
  <si>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</si>
  <si>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</si>
  <si>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</si>
  <si>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</si>
  <si>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</si>
  <si>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</si>
  <si>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</si>
  <si>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</si>
  <si>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</si>
  <si>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</si>
  <si>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</si>
  <si>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</si>
  <si>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</si>
  <si>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</si>
  <si>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</si>
  <si>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</si>
  <si>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</si>
  <si>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</si>
  <si>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</si>
  <si>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</si>
  <si>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</si>
  <si>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</si>
  <si>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</si>
  <si>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</si>
  <si>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</si>
  <si>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</si>
  <si>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</si>
  <si>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</si>
  <si>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</si>
  <si>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</si>
  <si>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</si>
  <si>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</si>
  <si>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</si>
  <si>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</si>
  <si>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</si>
  <si>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</si>
  <si>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</si>
  <si>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</si>
  <si>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</si>
  <si>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</si>
  <si>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</si>
  <si>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</si>
  <si>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</si>
  <si>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</si>
  <si>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</si>
  <si>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</si>
  <si>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</si>
  <si>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</si>
  <si>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</si>
  <si>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</si>
  <si>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</si>
  <si>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</si>
  <si>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</si>
  <si>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</si>
  <si>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</si>
  <si>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</si>
  <si>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</si>
  <si>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</si>
  <si>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</si>
  <si>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</si>
  <si>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</si>
  <si>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</si>
  <si>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</si>
  <si>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</si>
  <si>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</si>
  <si>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</si>
  <si>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</si>
  <si>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</si>
  <si>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</si>
  <si>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</si>
  <si>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</si>
  <si>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</si>
  <si>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</si>
  <si>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</si>
  <si>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</si>
  <si>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</si>
  <si>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</si>
  <si>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</si>
  <si>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</si>
  <si>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</si>
  <si>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</si>
  <si>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</si>
  <si>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</si>
  <si>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</si>
  <si>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</si>
  <si>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</si>
  <si>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</si>
  <si>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</si>
  <si>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</si>
  <si>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</si>
  <si>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</si>
  <si>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</si>
  <si>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</si>
  <si>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</si>
  <si>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</si>
  <si>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</si>
  <si>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</si>
  <si>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</si>
  <si>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</si>
  <si>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</si>
  <si>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</si>
  <si>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</si>
  <si>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</si>
  <si>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</si>
  <si>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</si>
  <si>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</si>
  <si>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</si>
  <si>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</si>
  <si>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</si>
  <si>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</si>
  <si>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</si>
  <si>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</si>
  <si>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</si>
  <si>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</si>
  <si>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</si>
  <si>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</si>
  <si>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</si>
  <si>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</si>
  <si>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</si>
  <si>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</si>
  <si>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</si>
  <si>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</si>
  <si>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</si>
  <si>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</si>
  <si>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</si>
  <si>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</si>
  <si>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</si>
  <si>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</si>
  <si>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</si>
  <si>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</si>
  <si>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</si>
  <si>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</si>
  <si>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</si>
  <si>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</si>
  <si>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</si>
  <si>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</si>
  <si>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</si>
  <si>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</si>
  <si>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</si>
  <si>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</si>
  <si>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</si>
  <si>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</si>
  <si>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</si>
  <si>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</si>
  <si>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</si>
  <si>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</si>
  <si>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</si>
  <si>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</si>
  <si>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</si>
  <si>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</si>
  <si>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</si>
  <si>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</si>
  <si>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</si>
  <si>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</si>
  <si>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</si>
  <si>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</si>
  <si>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</si>
  <si>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</si>
  <si>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</si>
  <si>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</si>
  <si>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</si>
  <si>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</si>
  <si>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</si>
  <si>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</si>
  <si>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</si>
  <si>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</si>
  <si>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</si>
  <si>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</si>
  <si>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</si>
  <si>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</si>
  <si>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</si>
  <si>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</si>
  <si>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</si>
  <si>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</si>
  <si>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</si>
  <si>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</si>
  <si>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</si>
  <si>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</si>
  <si>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</si>
  <si>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</si>
  <si>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</si>
  <si>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</si>
  <si>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</si>
  <si>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</si>
  <si>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</si>
  <si>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</si>
  <si>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</si>
  <si>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</si>
  <si>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</si>
  <si>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</si>
  <si>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</si>
  <si>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</si>
  <si>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</si>
  <si>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</si>
  <si>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</si>
  <si>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</si>
  <si>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</si>
  <si>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</si>
  <si>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</si>
  <si>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</si>
  <si>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</si>
  <si>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</si>
  <si>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</si>
  <si>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</si>
  <si>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</si>
  <si>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</si>
  <si>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</si>
  <si>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</si>
  <si>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</si>
  <si>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</si>
  <si>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</si>
  <si>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</si>
  <si>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</si>
  <si>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</si>
  <si>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</si>
  <si>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</si>
  <si>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</si>
  <si>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</si>
  <si>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</si>
  <si>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</si>
  <si>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</si>
  <si>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</si>
  <si>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</si>
  <si>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</si>
  <si>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</si>
  <si>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</si>
  <si>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</si>
  <si>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</si>
  <si>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</si>
  <si>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</si>
  <si>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</si>
  <si>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</si>
  <si>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</si>
  <si>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</si>
  <si>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</si>
  <si>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</si>
  <si>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</si>
  <si>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</si>
  <si>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</si>
  <si>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</si>
  <si>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</si>
  <si>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</si>
  <si>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</si>
  <si>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</si>
  <si>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</si>
  <si>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</si>
  <si>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</si>
  <si>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</si>
  <si>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</si>
  <si>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</si>
  <si>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</si>
  <si>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</si>
  <si>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</si>
  <si>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</si>
  <si>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</si>
  <si>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</si>
  <si>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</si>
  <si>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</si>
  <si>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</si>
  <si>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</si>
  <si>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</si>
  <si>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</si>
  <si>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</si>
  <si>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</si>
  <si>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</si>
  <si>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</si>
  <si>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</si>
  <si>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</si>
  <si>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</si>
  <si>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</si>
  <si>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</si>
  <si>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</si>
  <si>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</si>
  <si>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</si>
  <si>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</si>
  <si>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</si>
  <si>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</si>
  <si>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</si>
  <si>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</si>
  <si>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</si>
  <si>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</si>
  <si>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</si>
  <si>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</si>
  <si>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</si>
  <si>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</si>
  <si>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</si>
  <si>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</si>
  <si>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</si>
  <si>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</si>
  <si>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</si>
  <si>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</si>
  <si>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</si>
  <si>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</si>
  <si>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</si>
  <si>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</si>
  <si>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</si>
  <si>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</si>
  <si>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</si>
  <si>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</si>
  <si>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</si>
  <si>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</si>
  <si>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</si>
  <si>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</si>
  <si>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</si>
  <si>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</si>
  <si>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</si>
  <si>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</si>
  <si>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</si>
  <si>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</si>
  <si>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</si>
  <si>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</si>
  <si>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</si>
  <si>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</si>
  <si>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</si>
  <si>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</si>
  <si>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</si>
  <si>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</si>
  <si>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</si>
  <si>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</si>
  <si>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</si>
  <si>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</si>
  <si>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</si>
  <si>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</si>
  <si>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</si>
  <si>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</si>
  <si>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</si>
  <si>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</si>
  <si>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</si>
  <si>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</si>
  <si>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</si>
  <si>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</si>
  <si>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</si>
  <si>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</si>
  <si>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</si>
  <si>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</si>
  <si>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</si>
  <si>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</si>
  <si>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</si>
  <si>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</si>
  <si>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</si>
  <si>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</si>
  <si>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</si>
  <si>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</si>
  <si>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</si>
  <si>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</si>
  <si>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</si>
  <si>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</si>
  <si>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</si>
  <si>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</si>
  <si>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</si>
  <si>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</si>
  <si>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</si>
  <si>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</si>
  <si>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</si>
  <si>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</si>
  <si>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</si>
  <si>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</si>
  <si>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</si>
  <si>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</si>
  <si>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</si>
  <si>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</si>
  <si>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</si>
  <si>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</si>
  <si>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</si>
  <si>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</si>
  <si>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</si>
  <si>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</si>
  <si>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</si>
  <si>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</si>
  <si>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</si>
  <si>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</si>
  <si>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</si>
  <si>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</si>
  <si>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</si>
  <si>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</si>
  <si>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</si>
  <si>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</si>
  <si>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</si>
  <si>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</si>
  <si>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</si>
  <si>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</si>
  <si>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</si>
  <si>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</si>
  <si>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</si>
  <si>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</si>
  <si>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</si>
  <si>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</si>
  <si>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</si>
  <si>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</si>
  <si>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</si>
  <si>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</si>
  <si>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</si>
  <si>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</si>
  <si>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</si>
  <si>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</si>
  <si>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</si>
  <si>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</si>
  <si>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</si>
  <si>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</si>
  <si>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</si>
  <si>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</si>
  <si>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</si>
  <si>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</si>
  <si>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</si>
  <si>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</si>
  <si>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</si>
  <si>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</si>
  <si>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</si>
  <si>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</si>
  <si>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</si>
  <si>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</si>
  <si>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</si>
  <si>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</si>
  <si>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</si>
  <si>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</si>
  <si>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</si>
  <si>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</si>
  <si>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</si>
  <si>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</si>
  <si>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</si>
  <si>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</si>
  <si>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</si>
  <si>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</si>
  <si>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</si>
  <si>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</si>
  <si>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</si>
  <si>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</si>
  <si>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</si>
  <si>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</si>
  <si>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</si>
  <si>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</si>
  <si>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</si>
  <si>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</si>
  <si>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</si>
  <si>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</si>
  <si>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</si>
  <si>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</si>
  <si>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</si>
  <si>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</si>
  <si>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</si>
  <si>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</si>
  <si>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</si>
  <si>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</si>
  <si>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</si>
  <si>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</si>
  <si>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</si>
  <si>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</si>
  <si>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</si>
  <si>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</si>
  <si>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</si>
  <si>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</si>
  <si>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</si>
  <si>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</si>
  <si>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</si>
  <si>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</si>
  <si>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</si>
  <si>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</si>
  <si>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</si>
  <si>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</si>
  <si>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</si>
  <si>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</si>
  <si>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</si>
  <si>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</si>
  <si>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</si>
  <si>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</si>
  <si>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</si>
  <si>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</si>
  <si>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</si>
  <si>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</si>
  <si>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</si>
  <si>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</si>
  <si>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</si>
  <si>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</si>
  <si>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</si>
  <si>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</si>
  <si>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</si>
  <si>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</si>
  <si>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</si>
  <si>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</si>
  <si>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</si>
  <si>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</si>
  <si>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</si>
  <si>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</si>
  <si>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</si>
  <si>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</si>
  <si>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</si>
  <si>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</si>
  <si>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</si>
  <si>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</si>
  <si>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</si>
  <si>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</si>
  <si>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</si>
  <si>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</si>
  <si>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</si>
  <si>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</si>
  <si>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</si>
  <si>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</si>
  <si>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</si>
  <si>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</si>
  <si>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</si>
  <si>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</si>
  <si>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</si>
  <si>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</si>
  <si>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</si>
  <si>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</si>
  <si>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</si>
  <si>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</si>
  <si>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</si>
  <si>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</si>
  <si>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</si>
  <si>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</si>
  <si>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</si>
  <si>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</si>
  <si>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</si>
  <si>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</si>
  <si>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</si>
  <si>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</si>
  <si>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</si>
  <si>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</si>
  <si>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</si>
  <si>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</si>
  <si>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</si>
  <si>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</si>
  <si>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</si>
  <si>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</si>
  <si>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</si>
  <si>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</si>
  <si>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</si>
  <si>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</si>
  <si>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</si>
  <si>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</si>
  <si>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</si>
  <si>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</si>
  <si>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</si>
  <si>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</si>
  <si>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</si>
  <si>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</si>
  <si>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</si>
  <si>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</si>
  <si>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</si>
  <si>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</si>
  <si>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</si>
  <si>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</si>
  <si>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</si>
  <si>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</si>
  <si>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</si>
  <si>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</si>
  <si>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</si>
  <si>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</si>
  <si>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</si>
  <si>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</si>
  <si>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</si>
  <si>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</si>
  <si>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</si>
  <si>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</si>
  <si>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</si>
  <si>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</si>
  <si>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</si>
  <si>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</si>
  <si>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</si>
  <si>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</si>
  <si>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</si>
  <si>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</si>
  <si>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</si>
  <si>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</si>
  <si>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</si>
  <si>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</si>
  <si>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</si>
  <si>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</si>
  <si>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</si>
  <si>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</si>
  <si>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</si>
  <si>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</si>
  <si>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</si>
  <si>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</si>
  <si>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</si>
  <si>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</si>
  <si>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</si>
  <si>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</si>
  <si>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</si>
  <si>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</si>
  <si>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</si>
  <si>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</si>
  <si>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</si>
  <si>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</si>
  <si>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</si>
  <si>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</si>
  <si>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</si>
  <si>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</si>
  <si>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</si>
  <si>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</si>
  <si>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</si>
  <si>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</si>
  <si>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</si>
  <si>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</si>
  <si>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</si>
  <si>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</si>
  <si>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</si>
  <si>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</si>
  <si>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</si>
  <si>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</si>
  <si>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</si>
  <si>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</si>
  <si>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</si>
  <si>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</si>
  <si>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</si>
  <si>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</si>
  <si>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</si>
  <si>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</si>
  <si>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</si>
  <si>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</si>
  <si>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</si>
  <si>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</si>
  <si>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</si>
  <si>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</si>
  <si>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</si>
  <si>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</si>
  <si>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</si>
  <si>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</si>
  <si>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</si>
  <si>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</si>
  <si>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</si>
  <si>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</si>
  <si>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</si>
  <si>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</si>
  <si>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</si>
  <si>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</si>
  <si>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</si>
  <si>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</si>
  <si>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</si>
  <si>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</si>
  <si>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</si>
  <si>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</si>
  <si>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</si>
  <si>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</si>
  <si>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</si>
  <si>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</si>
  <si>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</si>
  <si>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</si>
  <si>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</si>
  <si>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</si>
  <si>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</si>
  <si>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</si>
  <si>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</si>
  <si>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</si>
  <si>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</si>
  <si>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</si>
  <si>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</si>
  <si>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</si>
  <si>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</si>
  <si>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</si>
  <si>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</si>
  <si>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</si>
  <si>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</si>
  <si>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</si>
  <si>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</si>
  <si>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</si>
  <si>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</si>
  <si>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</si>
  <si>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</si>
  <si>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</si>
  <si>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</si>
  <si>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</si>
  <si>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</si>
  <si>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</si>
  <si>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</si>
  <si>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</si>
  <si>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</si>
  <si>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</si>
  <si>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</si>
  <si>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</si>
  <si>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</si>
  <si>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</si>
  <si>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</si>
  <si>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</si>
  <si>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</si>
  <si>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</si>
  <si>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</si>
  <si>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</si>
  <si>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</si>
  <si>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</si>
  <si>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</si>
  <si>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</si>
  <si>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</si>
  <si>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</si>
  <si>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</si>
  <si>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</si>
  <si>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</si>
  <si>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</si>
  <si>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</si>
  <si>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</si>
  <si>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</si>
  <si>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</si>
  <si>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</si>
  <si>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</si>
  <si>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</si>
  <si>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</si>
  <si>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</si>
  <si>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</si>
  <si>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</si>
  <si>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</si>
  <si>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</si>
  <si>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</si>
  <si>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</si>
  <si>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</si>
  <si>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</si>
  <si>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</si>
  <si>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</si>
  <si>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</si>
  <si>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</si>
  <si>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</si>
  <si>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</si>
  <si>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</si>
  <si>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</si>
  <si>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</si>
  <si>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</si>
  <si>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</si>
  <si>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</si>
  <si>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</si>
  <si>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</si>
  <si>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</si>
  <si>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</si>
  <si>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</si>
  <si>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</si>
  <si>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</si>
  <si>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</si>
  <si>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</si>
  <si>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</si>
  <si>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</si>
  <si>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</si>
  <si>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</si>
  <si>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</si>
  <si>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</si>
  <si>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</si>
  <si>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</si>
  <si>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</si>
  <si>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</si>
  <si>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</si>
  <si>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</si>
  <si>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</si>
  <si>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</si>
  <si>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</si>
  <si>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</si>
  <si>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</si>
  <si>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</si>
  <si>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</si>
  <si>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</si>
  <si>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</si>
  <si>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</si>
  <si>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</si>
  <si>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</si>
  <si>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</si>
  <si>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</si>
  <si>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</si>
  <si>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</si>
  <si>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</si>
  <si>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</si>
  <si>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</si>
  <si>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</si>
  <si>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</si>
  <si>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</si>
  <si>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</si>
  <si>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</si>
  <si>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</si>
  <si>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</si>
  <si>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</si>
  <si>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</si>
  <si>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</si>
  <si>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</si>
  <si>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</si>
  <si>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</si>
  <si>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</si>
  <si>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</si>
  <si>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</si>
  <si>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</si>
  <si>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</si>
  <si>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</si>
  <si>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</si>
  <si>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</si>
  <si>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</si>
  <si>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</si>
  <si>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</si>
  <si>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</si>
  <si>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</si>
  <si>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</si>
  <si>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</si>
  <si>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</si>
  <si>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</si>
  <si>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</si>
  <si>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</si>
  <si>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</si>
  <si>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</si>
  <si>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</si>
  <si>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</si>
  <si>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</si>
  <si>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</si>
  <si>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</si>
  <si>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</si>
  <si>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</si>
  <si>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</si>
  <si>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</si>
  <si>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</si>
  <si>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</si>
  <si>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</si>
  <si>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</si>
  <si>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</si>
  <si>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</si>
  <si>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</si>
  <si>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</si>
  <si>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</si>
  <si>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</si>
  <si>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</si>
  <si>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</si>
  <si>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</si>
  <si>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</si>
  <si>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</si>
  <si>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</si>
  <si>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</si>
  <si>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</si>
  <si>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</si>
  <si>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</si>
  <si>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</si>
  <si>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</si>
  <si>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</si>
  <si>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</si>
  <si>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</si>
  <si>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</si>
  <si>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</si>
  <si>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</si>
  <si>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</si>
  <si>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</si>
  <si>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</si>
  <si>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</si>
  <si>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</si>
  <si>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</si>
  <si>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</si>
  <si>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</si>
  <si>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</si>
  <si>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</si>
  <si>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</si>
  <si>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</si>
  <si>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</si>
  <si>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</si>
  <si>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</si>
  <si>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</si>
  <si>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</si>
  <si>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</si>
  <si>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</si>
  <si>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</si>
  <si>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</si>
  <si>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</si>
  <si>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</si>
  <si>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</si>
  <si>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</si>
  <si>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</si>
  <si>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</si>
  <si>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</si>
  <si>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</si>
  <si>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</si>
  <si>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</si>
  <si>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</si>
  <si>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</si>
  <si>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</si>
  <si>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</si>
  <si>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</si>
  <si>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</si>
  <si>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</si>
  <si>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</si>
  <si>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</si>
  <si>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</si>
  <si>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</si>
  <si>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</si>
  <si>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</si>
  <si>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</si>
  <si>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</si>
  <si>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</si>
  <si>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</si>
  <si>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</si>
  <si>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</si>
  <si>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</si>
  <si>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</si>
  <si>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</si>
  <si>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</si>
  <si>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</si>
  <si>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</si>
  <si>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</si>
  <si>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</si>
  <si>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</si>
  <si>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</si>
  <si>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</si>
  <si>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</si>
  <si>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</si>
  <si>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</si>
  <si>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</si>
  <si>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</si>
  <si>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</si>
  <si>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</si>
  <si>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</si>
  <si>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</si>
  <si>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</si>
  <si>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</si>
  <si>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</si>
  <si>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</si>
  <si>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</si>
  <si>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</si>
  <si>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</si>
  <si>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</si>
  <si>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</si>
  <si>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</si>
  <si>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</si>
  <si>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</si>
  <si>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</si>
  <si>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</si>
  <si>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</si>
  <si>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</si>
  <si>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</si>
  <si>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</si>
  <si>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</si>
  <si>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</si>
  <si>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</si>
  <si>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</si>
  <si>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</si>
  <si>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</si>
  <si>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</si>
  <si>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</si>
  <si>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</si>
  <si>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</si>
  <si>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</si>
  <si>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</si>
  <si>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</si>
  <si>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</si>
  <si>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</si>
  <si>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</si>
  <si>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</si>
  <si>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</si>
  <si>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</si>
  <si>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</si>
  <si>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</si>
  <si>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</si>
  <si>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</si>
  <si>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</si>
  <si>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</si>
  <si>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</si>
  <si>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</si>
  <si>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</si>
  <si>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</si>
  <si>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</si>
  <si>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</si>
  <si>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</si>
  <si>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</si>
  <si>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</si>
  <si>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</si>
  <si>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</si>
  <si>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</si>
  <si>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</si>
  <si>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</si>
  <si>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</si>
  <si>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</si>
  <si>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</si>
  <si>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</si>
  <si>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</si>
  <si>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</si>
  <si>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</si>
  <si>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</si>
  <si>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</si>
  <si>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</si>
  <si>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</si>
  <si>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</si>
  <si>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</si>
  <si>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</si>
  <si>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</si>
  <si>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</si>
  <si>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</si>
  <si>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</si>
  <si>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</si>
  <si>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</si>
  <si>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</si>
  <si>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</si>
  <si>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</si>
  <si>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</si>
  <si>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</si>
  <si>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</si>
  <si>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</si>
  <si>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</si>
  <si>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</si>
  <si>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</si>
  <si>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</si>
  <si>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</si>
  <si>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</si>
  <si>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</si>
  <si>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</si>
  <si>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</si>
  <si>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</si>
  <si>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</si>
  <si>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</si>
  <si>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</si>
  <si>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</si>
  <si>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</si>
  <si>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</si>
  <si>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</si>
  <si>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</si>
  <si>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</si>
  <si>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</si>
  <si>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</si>
  <si>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</si>
  <si>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</si>
  <si>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</si>
  <si>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</si>
  <si>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</si>
  <si>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</si>
  <si>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</si>
  <si>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</si>
  <si>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</si>
  <si>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</si>
  <si>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</si>
  <si>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</si>
  <si>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</si>
  <si>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</si>
  <si>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</si>
  <si>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</si>
  <si>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</si>
  <si>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</si>
  <si>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</si>
  <si>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</si>
  <si>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</si>
  <si>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</si>
  <si>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</si>
  <si>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</si>
  <si>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</si>
  <si>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</si>
  <si>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</si>
  <si>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</si>
  <si>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</si>
  <si>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</si>
  <si>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</si>
  <si>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</si>
  <si>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</si>
  <si>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</si>
  <si>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</si>
  <si>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</si>
  <si>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</si>
  <si>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</si>
  <si>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</si>
  <si>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</si>
  <si>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</si>
  <si>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</si>
  <si>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</si>
  <si>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</si>
  <si>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</si>
  <si>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</si>
  <si>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</si>
  <si>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</si>
  <si>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</si>
  <si>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</si>
  <si>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</si>
  <si>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</si>
  <si>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</si>
  <si>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</si>
  <si>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</si>
  <si>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</si>
  <si>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</si>
  <si>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</si>
  <si>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</si>
  <si>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</si>
  <si>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</si>
  <si>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</si>
  <si>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</si>
  <si>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</si>
  <si>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</si>
  <si>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</si>
  <si>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</si>
  <si>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</si>
  <si>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</si>
  <si>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</si>
  <si>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</si>
  <si>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</si>
  <si>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</si>
  <si>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</si>
  <si>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</si>
  <si>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</si>
  <si>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</si>
  <si>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</si>
  <si>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</si>
  <si>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</si>
  <si>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</si>
  <si>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</si>
  <si>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</si>
  <si>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</si>
  <si>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</si>
  <si>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</si>
  <si>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</si>
  <si>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</si>
  <si>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</si>
  <si>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</si>
  <si>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</si>
  <si>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</si>
  <si>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</si>
  <si>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</si>
  <si>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</si>
  <si>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</si>
  <si>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</si>
  <si>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</si>
  <si>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</si>
  <si>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</si>
  <si>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</si>
  <si>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</si>
  <si>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</si>
  <si>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</si>
  <si>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</si>
  <si>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</si>
  <si>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</si>
  <si>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</si>
  <si>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</si>
  <si>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</si>
  <si>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</si>
  <si>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</si>
  <si>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</si>
  <si>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</si>
  <si>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</si>
  <si>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</si>
  <si>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</si>
  <si>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</si>
  <si>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</si>
  <si>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</si>
  <si>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</si>
  <si>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</si>
  <si>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</si>
  <si>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</si>
  <si>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</si>
  <si>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</si>
  <si>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</si>
  <si>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</si>
  <si>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</si>
  <si>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</si>
  <si>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</si>
  <si>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</si>
  <si>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</si>
  <si>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</si>
  <si>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</si>
  <si>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</si>
  <si>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</si>
  <si>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</si>
  <si>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</si>
  <si>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</si>
  <si>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</si>
  <si>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</si>
  <si>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</si>
  <si>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</si>
  <si>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</si>
  <si>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</si>
  <si>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</si>
  <si>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</si>
  <si>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</si>
  <si>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</si>
  <si>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</si>
  <si>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</si>
  <si>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</si>
  <si>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</si>
  <si>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</si>
  <si>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</si>
  <si>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</si>
  <si>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</si>
  <si>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</si>
  <si>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</si>
  <si>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</si>
  <si>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</si>
  <si>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</si>
  <si>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</si>
  <si>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</si>
  <si>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</si>
  <si>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</si>
  <si>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</si>
  <si>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</si>
  <si>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</si>
  <si>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</si>
  <si>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</si>
  <si>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</si>
  <si>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</si>
  <si>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</si>
  <si>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</si>
  <si>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</si>
  <si>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</si>
  <si>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</si>
  <si>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</si>
  <si>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</si>
  <si>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</si>
  <si>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</si>
  <si>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</si>
  <si>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</si>
  <si>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</si>
  <si>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</si>
  <si>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</si>
  <si>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</si>
  <si>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</si>
  <si>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</si>
  <si>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</si>
  <si>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</si>
  <si>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</si>
  <si>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</si>
  <si>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</si>
  <si>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</si>
  <si>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</si>
  <si>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</si>
  <si>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</si>
  <si>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</si>
  <si>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</si>
  <si>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</si>
  <si>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</si>
  <si>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</si>
  <si>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</si>
  <si>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</si>
  <si>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</si>
  <si>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</si>
  <si>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</si>
  <si>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</si>
  <si>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</si>
  <si>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</si>
  <si>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</si>
  <si>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</si>
  <si>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</si>
  <si>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</si>
  <si>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</si>
  <si>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</si>
  <si>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</si>
  <si>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</si>
  <si>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</si>
  <si>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</si>
  <si>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</si>
  <si>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</si>
  <si>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</si>
  <si>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</si>
  <si>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</si>
  <si>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</si>
  <si>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</si>
  <si>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</si>
  <si>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</si>
  <si>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</si>
  <si>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</si>
  <si>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</si>
  <si>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</si>
  <si>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</si>
  <si>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</si>
  <si>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</si>
  <si>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</si>
  <si>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</si>
  <si>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</si>
  <si>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</si>
  <si>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</si>
  <si>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</si>
  <si>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</si>
  <si>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</si>
  <si>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</si>
  <si>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</si>
  <si>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</si>
  <si>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</si>
  <si>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</si>
  <si>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</si>
  <si>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</si>
  <si>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</si>
  <si>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</si>
  <si>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</si>
  <si>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</si>
  <si>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</si>
  <si>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</si>
  <si>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</si>
  <si>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</si>
  <si>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</si>
  <si>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</si>
  <si>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</si>
  <si>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</si>
  <si>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</si>
  <si>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</si>
  <si>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</si>
  <si>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</si>
  <si>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</si>
  <si>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</si>
  <si>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</si>
  <si>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</si>
  <si>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</si>
  <si>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</si>
  <si>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</si>
  <si>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</si>
  <si>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</si>
  <si>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</si>
  <si>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</si>
  <si>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</si>
  <si>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</si>
  <si>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</si>
  <si>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</si>
  <si>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</si>
  <si>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</si>
  <si>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</si>
  <si>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</si>
  <si>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</si>
  <si>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</si>
  <si>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</si>
  <si>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</si>
  <si>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</si>
  <si>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</si>
  <si>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</si>
  <si>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</si>
  <si>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</si>
  <si>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</si>
  <si>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</si>
  <si>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</si>
  <si>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</si>
  <si>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</si>
  <si>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</si>
  <si>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</si>
  <si>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</si>
  <si>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</si>
  <si>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</si>
  <si>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</si>
  <si>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</si>
  <si>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</si>
  <si>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</si>
  <si>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</si>
  <si>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</si>
  <si>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</si>
  <si>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</si>
  <si>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</si>
  <si>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</si>
  <si>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</si>
  <si>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</si>
  <si>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</si>
  <si>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</si>
  <si>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</si>
  <si>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</si>
  <si>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</si>
  <si>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</si>
  <si>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</si>
  <si>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</si>
  <si>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</si>
  <si>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</si>
  <si>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</si>
  <si>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</si>
  <si>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</si>
  <si>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</si>
  <si>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</si>
  <si>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</si>
  <si>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</si>
  <si>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</si>
  <si>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</si>
  <si>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</si>
  <si>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</si>
  <si>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</si>
  <si>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</si>
  <si>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</si>
  <si>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</si>
  <si>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</si>
  <si>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</si>
  <si>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</si>
  <si>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</si>
  <si>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</si>
  <si>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</si>
  <si>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</si>
  <si>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</si>
  <si>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</si>
  <si>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</si>
  <si>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</si>
  <si>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</si>
  <si>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</si>
  <si>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</si>
  <si>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</si>
  <si>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</si>
  <si>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</si>
  <si>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</si>
  <si>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</si>
  <si>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</si>
  <si>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</si>
  <si>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</si>
  <si>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</si>
  <si>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</si>
  <si>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</si>
  <si>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</si>
  <si>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</si>
  <si>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</si>
  <si>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</si>
  <si>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</si>
  <si>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</si>
  <si>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</si>
  <si>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</si>
  <si>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</si>
  <si>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</si>
  <si>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</si>
  <si>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</si>
  <si>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</si>
  <si>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</si>
  <si>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</si>
  <si>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</si>
  <si>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</si>
  <si>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</si>
  <si>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</si>
  <si>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</si>
  <si>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</si>
  <si>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</si>
  <si>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</si>
  <si>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</si>
  <si>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</si>
  <si>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</si>
  <si>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</si>
  <si>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</si>
  <si>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</si>
  <si>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</si>
  <si>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</si>
  <si>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</si>
  <si>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</si>
  <si>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</si>
  <si>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</si>
  <si>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</si>
  <si>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</si>
  <si>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</si>
  <si>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</si>
  <si>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</si>
  <si>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</si>
  <si>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</si>
  <si>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</si>
  <si>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</si>
  <si>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</si>
  <si>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</si>
  <si>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</si>
  <si>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</si>
  <si>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</si>
  <si>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</si>
  <si>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</si>
  <si>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</si>
  <si>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</si>
  <si>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</si>
  <si>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</si>
  <si>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</si>
  <si>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</si>
  <si>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</si>
  <si>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</si>
  <si>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</si>
  <si>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</si>
  <si>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</si>
  <si>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</si>
  <si>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</si>
  <si>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</si>
  <si>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</si>
  <si>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</si>
  <si>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</si>
  <si>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</si>
  <si>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</si>
  <si>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</si>
  <si>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</si>
  <si>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</si>
  <si>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</si>
  <si>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</si>
  <si>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</si>
  <si>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</si>
  <si>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</si>
  <si>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</si>
  <si>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</si>
  <si>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</si>
  <si>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</si>
  <si>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</si>
  <si>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</si>
  <si>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</si>
  <si>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</si>
  <si>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</si>
  <si>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</si>
  <si>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</si>
  <si>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</si>
  <si>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</si>
  <si>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</si>
  <si>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</si>
  <si>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</si>
  <si>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</si>
  <si>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</si>
  <si>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</si>
  <si>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</si>
  <si>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</si>
  <si>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</si>
  <si>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</si>
  <si>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</si>
  <si>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</si>
  <si>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</si>
  <si>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</si>
  <si>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</si>
  <si>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</si>
  <si>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</si>
  <si>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</si>
  <si>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</si>
  <si>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</si>
  <si>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</si>
  <si>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</si>
  <si>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</si>
  <si>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</si>
  <si>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</si>
  <si>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</si>
  <si>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</si>
  <si>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</si>
  <si>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</si>
  <si>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</si>
  <si>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</si>
  <si>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</si>
  <si>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</si>
  <si>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</si>
  <si>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</si>
  <si>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</si>
  <si>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</si>
  <si>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</si>
  <si>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</si>
  <si>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</si>
  <si>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</si>
  <si>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</si>
  <si>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</si>
  <si>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</si>
  <si>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</si>
  <si>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</si>
  <si>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</si>
  <si>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</si>
  <si>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</si>
  <si>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</si>
  <si>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</si>
  <si>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</si>
  <si>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</si>
  <si>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</si>
  <si>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</si>
  <si>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</si>
  <si>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</si>
  <si>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</si>
  <si>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</si>
  <si>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</si>
  <si>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</si>
  <si>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</si>
  <si>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</si>
  <si>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</si>
  <si>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</si>
  <si>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</si>
  <si>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</si>
  <si>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</si>
  <si>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</si>
  <si>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</si>
  <si>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</si>
  <si>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</si>
  <si>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</si>
  <si>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</si>
  <si>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</si>
  <si>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</si>
  <si>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</si>
  <si>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</si>
  <si>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</si>
  <si>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</si>
  <si>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</si>
  <si>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</si>
  <si>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</si>
  <si>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</si>
  <si>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</si>
  <si>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</si>
  <si>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</si>
  <si>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</si>
  <si>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</si>
  <si>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</si>
  <si>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</si>
  <si>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</si>
  <si>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</si>
  <si>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</si>
  <si>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</si>
  <si>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</si>
  <si>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</si>
  <si>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</si>
  <si>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</si>
  <si>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</si>
  <si>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</si>
  <si>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</si>
  <si>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</si>
  <si>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</si>
  <si>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</si>
  <si>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</si>
  <si>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</si>
  <si>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</si>
  <si>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</si>
  <si>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</si>
  <si>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</si>
  <si>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</si>
  <si>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</si>
  <si>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</si>
  <si>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</si>
  <si>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</si>
  <si>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</si>
  <si>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</si>
  <si>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</si>
  <si>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</si>
  <si>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</si>
  <si>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</si>
  <si>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</si>
  <si>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</si>
  <si>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</si>
  <si>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</si>
  <si>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</si>
  <si>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</si>
  <si>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</si>
  <si>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</si>
  <si>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</si>
  <si>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</si>
  <si>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</si>
  <si>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</si>
  <si>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</si>
  <si>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</si>
  <si>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</si>
  <si>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</si>
  <si>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</si>
  <si>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</si>
  <si>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</si>
  <si>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</si>
  <si>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</si>
  <si>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</si>
  <si>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</si>
  <si>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</si>
  <si>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</si>
  <si>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</si>
  <si>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</si>
  <si>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</si>
  <si>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</si>
  <si>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</si>
  <si>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</si>
  <si>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</si>
  <si>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</si>
  <si>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</si>
  <si>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</si>
  <si>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</si>
  <si>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</si>
  <si>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</si>
  <si>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</si>
  <si>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</si>
  <si>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</si>
  <si>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</si>
  <si>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</si>
  <si>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</si>
  <si>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</si>
  <si>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</si>
  <si>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</si>
  <si>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</si>
  <si>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</si>
  <si>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</si>
  <si>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</si>
  <si>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</si>
  <si>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</si>
  <si>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</si>
  <si>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</si>
  <si>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</si>
  <si>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</si>
  <si>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</si>
  <si>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</si>
  <si>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</si>
  <si>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</si>
  <si>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</si>
  <si>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</si>
  <si>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</si>
  <si>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</si>
  <si>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</si>
  <si>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</si>
  <si>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</si>
  <si>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</si>
  <si>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</si>
  <si>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</si>
  <si>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</si>
  <si>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</si>
  <si>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</si>
  <si>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</si>
  <si>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</si>
  <si>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</si>
  <si>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</si>
  <si>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</si>
  <si>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</si>
  <si>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</si>
  <si>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</si>
  <si>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</si>
  <si>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</si>
  <si>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</si>
  <si>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</si>
  <si>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</si>
  <si>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</si>
  <si>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</si>
  <si>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</si>
  <si>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</si>
  <si>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</si>
  <si>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</si>
  <si>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</si>
  <si>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</si>
  <si>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</si>
  <si>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</si>
  <si>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</si>
  <si>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</si>
  <si>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</si>
  <si>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</si>
  <si>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</si>
  <si>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</si>
  <si>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</si>
  <si>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</si>
  <si>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</si>
  <si>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</si>
  <si>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</si>
  <si>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</si>
  <si>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</si>
  <si>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</si>
  <si>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</si>
  <si>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</si>
  <si>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</si>
  <si>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</si>
  <si>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</si>
  <si>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</si>
  <si>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</si>
  <si>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</si>
  <si>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</si>
  <si>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</si>
  <si>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</si>
  <si>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</si>
  <si>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</si>
  <si>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</si>
  <si>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</si>
  <si>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</si>
  <si>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</si>
  <si>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</si>
  <si>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</si>
  <si>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</si>
  <si>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</si>
  <si>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</si>
  <si>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</si>
  <si>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</si>
  <si>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</si>
  <si>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</si>
  <si>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</si>
  <si>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</si>
  <si>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</si>
  <si>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</si>
  <si>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</si>
  <si>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</si>
  <si>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</si>
  <si>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</si>
  <si>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</si>
  <si>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</si>
  <si>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</si>
  <si>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</si>
  <si>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</si>
  <si>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</si>
  <si>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</si>
  <si>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</si>
  <si>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</si>
  <si>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</si>
  <si>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</si>
  <si>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</si>
  <si>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</si>
  <si>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</si>
  <si>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</si>
  <si>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</si>
  <si>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</si>
  <si>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</si>
  <si>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</si>
  <si>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</si>
  <si>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</si>
  <si>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</si>
  <si>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</si>
  <si>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</si>
  <si>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</si>
  <si>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</si>
  <si>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</si>
  <si>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</si>
  <si>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</si>
  <si>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</si>
  <si>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</si>
  <si>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</si>
  <si>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</si>
  <si>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</si>
  <si>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</si>
  <si>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</si>
  <si>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</si>
  <si>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</si>
  <si>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</si>
  <si>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</si>
  <si>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</si>
  <si>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</si>
  <si>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</si>
  <si>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</si>
  <si>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</si>
  <si>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</si>
  <si>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</si>
  <si>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</si>
  <si>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</si>
  <si>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</si>
  <si>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</si>
  <si>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</si>
  <si>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</si>
  <si>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</si>
  <si>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</si>
  <si>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</si>
  <si>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</si>
  <si>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</si>
  <si>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</si>
  <si>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</si>
  <si>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</si>
  <si>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</si>
  <si>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</si>
  <si>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</si>
  <si>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</si>
  <si>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</si>
  <si>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</si>
  <si>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</si>
  <si>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</si>
  <si>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</si>
  <si>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</si>
  <si>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</si>
  <si>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</si>
  <si>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</si>
  <si>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</si>
  <si>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</si>
  <si>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</si>
  <si>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</si>
  <si>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</si>
  <si>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</si>
  <si>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</si>
  <si>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</si>
  <si>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</si>
  <si>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</si>
  <si>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</si>
  <si>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</si>
  <si>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</si>
  <si>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</si>
  <si>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</si>
  <si>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</si>
  <si>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</si>
  <si>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</si>
  <si>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</si>
  <si>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</si>
  <si>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</si>
  <si>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</si>
  <si>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</si>
  <si>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</si>
  <si>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</si>
  <si>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</si>
  <si>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</si>
  <si>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</si>
  <si>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</si>
  <si>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</si>
  <si>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</si>
  <si>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</si>
  <si>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</si>
  <si>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</si>
  <si>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</si>
  <si>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</si>
  <si>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</si>
  <si>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</si>
  <si>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</si>
  <si>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</si>
  <si>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</si>
  <si>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</si>
  <si>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</si>
  <si>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</si>
  <si>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</si>
  <si>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</si>
  <si>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</si>
  <si>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</si>
  <si>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</si>
  <si>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</si>
  <si>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</si>
  <si>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</si>
  <si>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</si>
  <si>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</si>
  <si>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</si>
  <si>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</si>
  <si>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</si>
  <si>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</si>
  <si>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</si>
  <si>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</si>
  <si>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</si>
  <si>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</si>
  <si>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</si>
  <si>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</si>
  <si>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</si>
  <si>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</si>
  <si>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</si>
  <si>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</si>
  <si>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</si>
  <si>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</si>
  <si>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</si>
  <si>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</si>
  <si>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</si>
  <si>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</si>
  <si>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</si>
  <si>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</si>
  <si>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</si>
  <si>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</si>
  <si>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</si>
  <si>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</si>
  <si>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</si>
  <si>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</si>
  <si>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</si>
  <si>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</si>
  <si>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</si>
  <si>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</si>
  <si>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</si>
  <si>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</si>
  <si>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</si>
  <si>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</si>
  <si>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</si>
  <si>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</si>
  <si>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</si>
  <si>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</si>
  <si>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</si>
  <si>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</si>
  <si>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</si>
  <si>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</si>
  <si>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</si>
  <si>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</si>
  <si>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</si>
  <si>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</si>
  <si>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</si>
  <si>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</si>
  <si>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</si>
  <si>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</si>
  <si>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</si>
  <si>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</si>
  <si>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</si>
  <si>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</si>
  <si>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</si>
  <si>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</si>
  <si>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</si>
  <si>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</si>
  <si>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</si>
  <si>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</si>
  <si>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</si>
  <si>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</si>
  <si>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</si>
  <si>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</si>
  <si>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</si>
  <si>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</si>
  <si>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</si>
  <si>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</si>
  <si>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</si>
  <si>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</si>
  <si>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</si>
  <si>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</si>
  <si>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</si>
  <si>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</si>
  <si>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</si>
  <si>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</si>
  <si>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</si>
  <si>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</si>
  <si>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</si>
  <si>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</si>
  <si>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</si>
  <si>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</si>
  <si>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</si>
  <si>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</si>
  <si>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</si>
  <si>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</si>
  <si>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</si>
  <si>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</si>
  <si>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</si>
  <si>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</si>
  <si>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</si>
  <si>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</si>
  <si>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</si>
  <si>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</si>
  <si>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</si>
  <si>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</si>
  <si>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</si>
  <si>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</si>
  <si>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</si>
  <si>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</si>
  <si>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</si>
  <si>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</si>
  <si>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</si>
  <si>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</si>
  <si>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</si>
  <si>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</si>
  <si>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</si>
  <si>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</si>
  <si>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</si>
  <si>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</si>
  <si>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</si>
  <si>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</si>
  <si>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</si>
  <si>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</si>
  <si>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</si>
  <si>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</si>
  <si>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</si>
  <si>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</si>
  <si>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</si>
  <si>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</si>
  <si>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</si>
  <si>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</si>
  <si>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</si>
  <si>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</si>
  <si>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</si>
  <si>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</si>
  <si>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</si>
  <si>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</si>
  <si>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</si>
  <si>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</si>
  <si>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</si>
  <si>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</si>
  <si>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</si>
  <si>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</si>
  <si>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</si>
  <si>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</si>
  <si>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</si>
  <si>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</si>
  <si>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</si>
  <si>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</si>
  <si>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</si>
  <si>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</si>
  <si>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</si>
  <si>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</si>
  <si>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</si>
  <si>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</si>
  <si>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</si>
  <si>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</si>
  <si>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</si>
  <si>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</si>
  <si>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</si>
  <si>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</si>
  <si>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</si>
  <si>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</si>
  <si>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</si>
  <si>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</si>
  <si>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</si>
  <si>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</si>
  <si>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</si>
  <si>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</si>
  <si>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</si>
  <si>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</si>
  <si>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</si>
  <si>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</si>
  <si>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</si>
  <si>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</si>
  <si>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</si>
  <si>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</si>
  <si>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</si>
  <si>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</si>
  <si>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</si>
  <si>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</si>
  <si>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</si>
  <si>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</si>
  <si>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</si>
  <si>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</si>
  <si>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</si>
  <si>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</si>
  <si>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</si>
  <si>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</si>
  <si>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</si>
  <si>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</si>
  <si>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</si>
  <si>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</si>
  <si>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</si>
  <si>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</si>
  <si>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</si>
  <si>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</si>
  <si>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</si>
  <si>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</si>
  <si>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</si>
  <si>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</si>
  <si>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</si>
  <si>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</si>
  <si>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</si>
  <si>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</si>
  <si>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</si>
  <si>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</si>
  <si>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</si>
  <si>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</si>
  <si>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</si>
  <si>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</si>
  <si>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</si>
  <si>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</si>
  <si>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</si>
  <si>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</si>
  <si>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</si>
  <si>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</si>
  <si>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</si>
  <si>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</si>
  <si>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</si>
  <si>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</si>
  <si>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</si>
  <si>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</si>
  <si>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</si>
  <si>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</si>
  <si>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</si>
  <si>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</si>
  <si>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</si>
  <si>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</si>
  <si>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</si>
  <si>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</si>
  <si>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</si>
  <si>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</si>
  <si>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</si>
  <si>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</si>
  <si>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</si>
  <si>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</si>
  <si>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</si>
  <si>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</si>
  <si>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</si>
  <si>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</si>
  <si>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</si>
  <si>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</si>
  <si>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</si>
  <si>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</si>
  <si>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</si>
  <si>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</si>
  <si>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</si>
  <si>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</si>
  <si>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</si>
  <si>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</si>
  <si>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</si>
  <si>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</si>
  <si>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</si>
  <si>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</si>
  <si>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</si>
  <si>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</si>
  <si>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</si>
  <si>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</si>
  <si>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</si>
  <si>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</si>
  <si>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</si>
  <si>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</si>
  <si>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</si>
  <si>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</si>
  <si>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</si>
  <si>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</si>
  <si>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</si>
  <si>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</si>
  <si>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</si>
  <si>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</si>
  <si>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</si>
  <si>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</si>
  <si>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</si>
  <si>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</si>
  <si>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</si>
  <si>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</si>
  <si>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</si>
  <si>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</si>
  <si>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</si>
  <si>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</si>
  <si>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</si>
  <si>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</si>
  <si>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</si>
  <si>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</si>
  <si>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</si>
  <si>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</si>
  <si>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</si>
  <si>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</si>
  <si>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</si>
  <si>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</si>
  <si>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</si>
  <si>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</si>
  <si>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</si>
  <si>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</si>
  <si>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</si>
  <si>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</si>
  <si>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</si>
  <si>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</si>
  <si>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</si>
  <si>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</si>
  <si>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</si>
  <si>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</si>
  <si>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</si>
  <si>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</si>
  <si>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</si>
  <si>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</si>
  <si>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</si>
  <si>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</si>
  <si>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</si>
  <si>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</si>
  <si>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</si>
  <si>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</si>
  <si>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</si>
  <si>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</si>
  <si>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</si>
  <si>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</si>
  <si>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</si>
  <si>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</si>
  <si>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</si>
  <si>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</si>
  <si>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</si>
  <si>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</si>
  <si>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</si>
  <si>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</si>
  <si>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</si>
  <si>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</si>
  <si>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</si>
  <si>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</si>
  <si>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</si>
  <si>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</si>
  <si>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</si>
  <si>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</si>
  <si>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</si>
  <si>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</si>
  <si>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</si>
  <si>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</si>
  <si>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</si>
  <si>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</si>
  <si>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</si>
  <si>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</si>
  <si>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</si>
  <si>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</si>
  <si>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</si>
  <si>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</si>
  <si>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</si>
  <si>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</si>
  <si>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</si>
  <si>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</si>
  <si>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</si>
  <si>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</si>
  <si>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</si>
  <si>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</si>
  <si>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</si>
  <si>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</si>
  <si>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</si>
  <si>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</si>
  <si>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</si>
  <si>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</si>
  <si>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</si>
  <si>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</si>
  <si>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</si>
  <si>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</si>
  <si>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</si>
  <si>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</si>
  <si>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</si>
  <si>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</si>
  <si>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</si>
  <si>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</si>
  <si>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</si>
  <si>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</si>
  <si>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</si>
  <si>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</si>
  <si>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</si>
  <si>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</si>
  <si>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</si>
  <si>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</si>
  <si>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</si>
  <si>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</si>
  <si>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</si>
  <si>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</si>
  <si>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</si>
  <si>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</si>
  <si>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</si>
  <si>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</si>
  <si>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</si>
  <si>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</si>
  <si>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</si>
  <si>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</si>
  <si>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</si>
  <si>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</si>
  <si>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</si>
  <si>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</si>
  <si>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</si>
  <si>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</si>
  <si>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</si>
  <si>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</si>
  <si>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</si>
  <si>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</si>
  <si>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</si>
  <si>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</si>
  <si>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</si>
  <si>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</si>
  <si>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</si>
  <si>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</si>
  <si>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</si>
  <si>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</si>
  <si>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</si>
  <si>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</si>
  <si>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</si>
  <si>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</si>
  <si>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</si>
  <si>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</si>
  <si>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</si>
  <si>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</si>
  <si>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</si>
  <si>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</si>
  <si>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</si>
  <si>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</si>
  <si>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</si>
  <si>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</si>
  <si>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</si>
  <si>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</si>
  <si>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</si>
  <si>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</si>
  <si>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</si>
  <si>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</si>
  <si>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</si>
  <si>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</si>
  <si>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</si>
  <si>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</si>
  <si>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</si>
  <si>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</si>
  <si>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</si>
  <si>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</si>
  <si>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</si>
  <si>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</si>
  <si>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</si>
  <si>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</si>
  <si>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</si>
  <si>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</si>
  <si>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</si>
  <si>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</si>
  <si>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</si>
  <si>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</si>
  <si>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</si>
  <si>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</si>
  <si>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</si>
  <si>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</si>
  <si>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</si>
  <si>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</si>
  <si>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</si>
  <si>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</si>
  <si>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</si>
  <si>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</si>
  <si>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</si>
  <si>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</si>
  <si>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</si>
  <si>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</si>
  <si>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</si>
  <si>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</si>
  <si>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</si>
  <si>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</si>
  <si>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</si>
  <si>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</si>
  <si>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</si>
  <si>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</si>
  <si>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</si>
  <si>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</si>
  <si>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</si>
  <si>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</si>
  <si>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</si>
  <si>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</si>
  <si>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</si>
  <si>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</si>
  <si>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</si>
  <si>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</si>
  <si>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</si>
  <si>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</si>
  <si>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</si>
  <si>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</si>
  <si>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</si>
  <si>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</si>
  <si>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</si>
  <si>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</si>
  <si>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</si>
  <si>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</si>
  <si>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</si>
  <si>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</si>
  <si>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</si>
  <si>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</si>
  <si>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</si>
  <si>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</si>
  <si>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</si>
  <si>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</si>
  <si>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</si>
  <si>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</si>
  <si>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</si>
  <si>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</si>
  <si>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</si>
  <si>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</si>
  <si>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</si>
  <si>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</si>
  <si>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</si>
  <si>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</si>
  <si>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</si>
  <si>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</si>
  <si>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</si>
  <si>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</si>
  <si>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</si>
  <si>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</si>
  <si>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</si>
  <si>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</si>
  <si>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</si>
  <si>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</si>
  <si>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</si>
  <si>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</si>
  <si>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</si>
  <si>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</si>
  <si>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</si>
  <si>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</si>
  <si>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</si>
  <si>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</si>
  <si>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</si>
  <si>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</si>
  <si>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</si>
  <si>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</si>
  <si>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</si>
  <si>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</si>
  <si>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</si>
  <si>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</si>
  <si>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</si>
  <si>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</si>
  <si>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</si>
  <si>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</si>
  <si>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</si>
  <si>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</si>
  <si>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</si>
  <si>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</si>
  <si>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</si>
  <si>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</si>
  <si>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</si>
  <si>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</si>
  <si>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</si>
  <si>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</si>
  <si>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</si>
  <si>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</si>
  <si>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</si>
  <si>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</si>
  <si>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</si>
  <si>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</si>
  <si>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</si>
  <si>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</si>
  <si>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</si>
  <si>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</si>
  <si>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</si>
  <si>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</si>
  <si>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</si>
  <si>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</si>
  <si>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</si>
  <si>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</si>
  <si>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</si>
  <si>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</si>
  <si>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</si>
  <si>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</si>
  <si>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</si>
  <si>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</si>
  <si>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</si>
  <si>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</si>
  <si>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</si>
  <si>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</si>
  <si>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</si>
  <si>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</si>
  <si>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</si>
  <si>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</si>
  <si>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</si>
  <si>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</si>
  <si>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</si>
  <si>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</si>
  <si>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</si>
  <si>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</si>
  <si>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</si>
  <si>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</si>
  <si>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</si>
  <si>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</si>
  <si>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</si>
  <si>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</si>
  <si>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</si>
  <si>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</si>
  <si>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</si>
  <si>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</si>
  <si>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</si>
  <si>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</si>
  <si>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</si>
  <si>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</si>
  <si>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</si>
  <si>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</si>
  <si>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</si>
  <si>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</si>
  <si>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</si>
  <si>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</si>
  <si>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</si>
  <si>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</si>
  <si>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</si>
  <si>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</si>
  <si>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</si>
  <si>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</si>
  <si>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</si>
  <si>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</si>
  <si>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</si>
  <si>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</si>
  <si>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</si>
  <si>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</si>
  <si>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</si>
  <si>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</si>
  <si>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</si>
  <si>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</si>
  <si>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</si>
  <si>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</si>
  <si>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</si>
  <si>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</si>
  <si>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</si>
  <si>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</si>
  <si>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</si>
  <si>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</si>
  <si>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</si>
  <si>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</si>
  <si>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</si>
  <si>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</si>
  <si>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</si>
  <si>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</si>
  <si>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</si>
  <si>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</si>
  <si>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</si>
  <si>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</si>
  <si>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</si>
  <si>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</si>
  <si>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</si>
  <si>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</si>
  <si>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</si>
  <si>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</si>
  <si>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</si>
  <si>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</si>
  <si>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</si>
  <si>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</si>
  <si>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</si>
  <si>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</si>
  <si>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</si>
  <si>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</si>
  <si>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</si>
  <si>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</si>
  <si>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</si>
  <si>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</si>
  <si>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</si>
  <si>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</si>
  <si>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</si>
  <si>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</si>
  <si>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</si>
  <si>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</si>
  <si>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</si>
  <si>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</si>
  <si>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</si>
  <si>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</si>
  <si>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</si>
  <si>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</si>
  <si>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</si>
  <si>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</si>
  <si>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</si>
  <si>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</si>
  <si>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</si>
  <si>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</si>
  <si>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</si>
  <si>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</si>
  <si>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</si>
  <si>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</si>
  <si>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</si>
  <si>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</si>
  <si>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</si>
  <si>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</si>
  <si>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</si>
  <si>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</si>
  <si>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</si>
  <si>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</si>
  <si>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</si>
  <si>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</si>
  <si>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</si>
  <si>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</si>
  <si>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</si>
  <si>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</si>
  <si>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</si>
  <si>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</si>
  <si>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</si>
  <si>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</si>
  <si>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</si>
  <si>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</si>
  <si>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</si>
  <si>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</si>
  <si>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</si>
  <si>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</si>
  <si>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</si>
  <si>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</si>
  <si>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</si>
  <si>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</si>
  <si>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</si>
  <si>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</si>
  <si>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</si>
  <si>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</si>
  <si>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</si>
  <si>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</si>
  <si>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</si>
  <si>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</si>
  <si>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</si>
  <si>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</si>
  <si>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</si>
  <si>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</si>
  <si>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</si>
  <si>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</si>
  <si>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</si>
  <si>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</si>
  <si>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</si>
  <si>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</si>
  <si>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</si>
  <si>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</si>
  <si>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</si>
  <si>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</si>
  <si>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</si>
  <si>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</si>
  <si>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</si>
  <si>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</si>
  <si>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</si>
  <si>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</si>
  <si>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</si>
  <si>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</si>
  <si>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</si>
  <si>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</si>
  <si>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</si>
  <si>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</si>
  <si>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</si>
  <si>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</si>
  <si>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</si>
  <si>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</si>
  <si>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</si>
  <si>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</si>
  <si>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</si>
  <si>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</si>
  <si>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</si>
  <si>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</si>
  <si>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</si>
  <si>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</si>
  <si>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</si>
  <si>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</si>
  <si>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</si>
  <si>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</si>
  <si>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</si>
  <si>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</si>
  <si>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</si>
  <si>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</si>
  <si>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</si>
  <si>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</si>
  <si>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</si>
  <si>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</si>
  <si>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</si>
  <si>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</si>
  <si>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</si>
  <si>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</si>
  <si>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</si>
  <si>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</si>
  <si>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</si>
  <si>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</si>
  <si>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</si>
  <si>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</si>
  <si>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</si>
  <si>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</si>
  <si>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</si>
  <si>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</si>
  <si>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</si>
  <si>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</si>
  <si>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</si>
  <si>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</si>
  <si>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</si>
  <si>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</si>
  <si>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</si>
  <si>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</si>
  <si>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</si>
  <si>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</si>
  <si>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</si>
  <si>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</si>
  <si>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</si>
  <si>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</si>
  <si>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</si>
  <si>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</si>
  <si>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</si>
  <si>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</si>
  <si>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</si>
  <si>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</si>
  <si>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</si>
  <si>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</si>
  <si>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</si>
  <si>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</si>
  <si>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</si>
  <si>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</si>
  <si>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</si>
  <si>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</si>
  <si>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</si>
  <si>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</si>
  <si>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</si>
  <si>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</si>
  <si>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</si>
  <si>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</si>
  <si>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</si>
  <si>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</si>
  <si>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</si>
  <si>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</si>
  <si>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</si>
  <si>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</si>
  <si>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</si>
  <si>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</si>
  <si>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</si>
  <si>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</si>
  <si>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</si>
  <si>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</si>
  <si>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</si>
  <si>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</si>
  <si>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</si>
  <si>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</si>
  <si>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</si>
  <si>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</si>
  <si>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</si>
  <si>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</si>
  <si>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</si>
  <si>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</si>
  <si>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</si>
  <si>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</si>
  <si>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</si>
  <si>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</si>
  <si>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</si>
  <si>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</si>
  <si>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</si>
  <si>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</si>
  <si>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</si>
  <si>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</si>
  <si>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</si>
  <si>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</si>
  <si>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</si>
  <si>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</si>
  <si>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</si>
  <si>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</si>
  <si>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</si>
  <si>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</si>
  <si>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</si>
  <si>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</si>
  <si>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</si>
  <si>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</si>
  <si>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</si>
  <si>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</si>
  <si>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</si>
  <si>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</si>
  <si>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</si>
  <si>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</si>
  <si>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</si>
  <si>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</si>
  <si>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</si>
  <si>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</si>
  <si>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</si>
  <si>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</si>
  <si>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</si>
  <si>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</si>
  <si>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</si>
  <si>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</si>
  <si>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</si>
  <si>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</si>
  <si>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</si>
  <si>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</si>
  <si>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</si>
  <si>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</si>
  <si>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</si>
  <si>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</si>
  <si>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</si>
  <si>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</si>
  <si>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</si>
  <si>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</si>
  <si>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</si>
  <si>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</si>
  <si>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</si>
  <si>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</si>
  <si>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</si>
  <si>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</si>
  <si>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</si>
  <si>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</si>
  <si>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</si>
  <si>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</si>
  <si>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</si>
  <si>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</si>
  <si>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</si>
  <si>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</si>
  <si>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</si>
  <si>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</si>
  <si>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</si>
  <si>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</si>
  <si>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</si>
  <si>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</si>
  <si>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</si>
  <si>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</si>
  <si>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</si>
  <si>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</si>
  <si>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</si>
  <si>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</si>
  <si>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</si>
  <si>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</si>
  <si>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</si>
  <si>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</si>
  <si>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</si>
  <si>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</si>
  <si>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</si>
  <si>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</si>
  <si>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</si>
  <si>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</si>
  <si>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</si>
  <si>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</si>
  <si>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</si>
  <si>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</si>
  <si>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</si>
  <si>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</si>
  <si>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</si>
  <si>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</si>
  <si>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</si>
  <si>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</si>
  <si>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</si>
  <si>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</si>
  <si>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</si>
  <si>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</si>
  <si>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</si>
  <si>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</si>
  <si>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</si>
  <si>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</si>
  <si>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</si>
  <si>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</si>
  <si>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</si>
  <si>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</si>
  <si>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</si>
  <si>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</si>
  <si>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</si>
  <si>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</si>
  <si>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</si>
  <si>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</si>
  <si>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</si>
  <si>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</si>
  <si>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</si>
  <si>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</si>
  <si>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</si>
  <si>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</si>
  <si>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</si>
  <si>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</si>
  <si>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</si>
  <si>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</si>
  <si>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</si>
  <si>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</si>
  <si>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</si>
  <si>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</si>
  <si>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</si>
  <si>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</si>
  <si>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</si>
  <si>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</si>
  <si>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</si>
  <si>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</si>
  <si>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</si>
  <si>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</si>
  <si>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</si>
  <si>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</si>
  <si>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</si>
  <si>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</si>
  <si>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</si>
  <si>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</si>
  <si>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</si>
  <si>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</si>
  <si>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</si>
  <si>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</si>
  <si>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</si>
  <si>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</si>
  <si>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</si>
  <si>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</si>
  <si>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</si>
  <si>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</si>
  <si>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</si>
  <si>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</si>
  <si>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</si>
  <si>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</si>
  <si>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</si>
  <si>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</si>
  <si>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</si>
  <si>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</si>
  <si>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</si>
  <si>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</si>
  <si>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</si>
  <si>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</si>
  <si>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</si>
  <si>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</si>
  <si>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</si>
  <si>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</si>
  <si>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</si>
  <si>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</si>
  <si>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</si>
  <si>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</si>
  <si>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</si>
  <si>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</si>
  <si>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</si>
  <si>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</si>
  <si>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</si>
  <si>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</si>
  <si>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</si>
  <si>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</si>
  <si>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</si>
  <si>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</si>
  <si>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</si>
  <si>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</si>
  <si>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</si>
  <si>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</si>
  <si>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</si>
  <si>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</si>
  <si>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</si>
  <si>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</si>
  <si>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</si>
  <si>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</si>
  <si>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</si>
  <si>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</si>
  <si>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</si>
  <si>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</si>
  <si>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</si>
  <si>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</si>
  <si>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</si>
  <si>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</si>
  <si>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</si>
  <si>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</si>
  <si>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</si>
  <si>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</si>
  <si>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</si>
  <si>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</si>
  <si>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</si>
  <si>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</si>
  <si>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</si>
  <si>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</si>
  <si>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</si>
  <si>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</si>
  <si>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</si>
  <si>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</si>
  <si>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</si>
  <si>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</si>
  <si>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</si>
  <si>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</si>
  <si>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</si>
  <si>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</si>
  <si>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</si>
  <si>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</si>
  <si>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</si>
  <si>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</si>
  <si>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</si>
  <si>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</si>
  <si>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</si>
  <si>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</si>
  <si>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</si>
  <si>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</si>
  <si>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</si>
  <si>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</si>
  <si>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</si>
  <si>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</si>
  <si>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</si>
  <si>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</si>
  <si>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</si>
  <si>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</si>
  <si>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</si>
  <si>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</si>
  <si>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</si>
  <si>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</si>
  <si>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</si>
  <si>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</si>
  <si>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</si>
  <si>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</si>
  <si>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</si>
  <si>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</si>
  <si>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</si>
  <si>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</si>
  <si>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</si>
  <si>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</si>
  <si>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</si>
  <si>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</si>
  <si>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</si>
  <si>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</si>
  <si>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</si>
  <si>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</si>
  <si>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</si>
  <si>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</si>
  <si>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</si>
  <si>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</si>
  <si>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</si>
  <si>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</si>
  <si>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</si>
  <si>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</si>
  <si>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</si>
  <si>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</si>
  <si>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</si>
  <si>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</si>
  <si>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</si>
  <si>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</si>
  <si>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</si>
  <si>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</si>
  <si>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</si>
  <si>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</si>
  <si>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</si>
  <si>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</si>
  <si>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</si>
  <si>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</si>
  <si>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</si>
  <si>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</si>
  <si>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</si>
  <si>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</si>
  <si>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</si>
  <si>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</si>
  <si>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</si>
  <si>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</si>
  <si>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</si>
  <si>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</si>
  <si>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</si>
  <si>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</si>
  <si>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</si>
  <si>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</si>
  <si>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</si>
  <si>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</si>
  <si>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</si>
  <si>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</si>
  <si>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</si>
  <si>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</si>
  <si>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</si>
  <si>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</si>
  <si>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</si>
  <si>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</si>
  <si>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</si>
  <si>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</si>
  <si>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</si>
  <si>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</si>
  <si>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</si>
  <si>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</si>
  <si>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</si>
  <si>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</si>
  <si>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</si>
  <si>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</si>
  <si>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</si>
  <si>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</si>
  <si>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</si>
  <si>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</si>
  <si>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</si>
  <si>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</si>
  <si>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</si>
  <si>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</si>
  <si>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</si>
  <si>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</si>
  <si>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</si>
  <si>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</si>
  <si>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</si>
  <si>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</si>
  <si>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</si>
  <si>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</si>
  <si>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</si>
  <si>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</si>
  <si>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</si>
  <si>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</si>
  <si>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</si>
  <si>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</si>
  <si>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</si>
  <si>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</si>
  <si>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</si>
  <si>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</si>
  <si>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</si>
  <si>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</si>
  <si>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</si>
  <si>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</si>
  <si>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</si>
  <si>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</si>
  <si>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</si>
  <si>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</si>
  <si>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</si>
  <si>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</si>
  <si>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</si>
  <si>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</si>
  <si>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</si>
  <si>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</si>
  <si>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</si>
  <si>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</si>
  <si>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</si>
  <si>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</si>
  <si>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</si>
  <si>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</si>
  <si>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</si>
  <si>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</si>
  <si>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</si>
  <si>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</si>
  <si>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</si>
  <si>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</si>
  <si>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</si>
  <si>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</si>
  <si>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</si>
  <si>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</si>
  <si>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</si>
  <si>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</si>
  <si>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</si>
  <si>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</si>
  <si>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</si>
  <si>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</si>
  <si>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</si>
  <si>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</si>
  <si>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</si>
  <si>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</si>
  <si>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</si>
  <si>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</si>
  <si>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</si>
  <si>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</si>
  <si>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</si>
  <si>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</si>
  <si>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</si>
  <si>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</si>
  <si>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</si>
  <si>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</si>
  <si>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</si>
  <si>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</si>
  <si>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</si>
  <si>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</si>
  <si>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</si>
  <si>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</si>
  <si>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</si>
  <si>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</si>
  <si>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</si>
  <si>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</si>
  <si>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</si>
  <si>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</si>
  <si>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</si>
  <si>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</si>
  <si>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</si>
  <si>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</si>
  <si>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</si>
  <si>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</si>
  <si>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</si>
  <si>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</si>
  <si>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</si>
  <si>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</si>
  <si>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</si>
  <si>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</si>
  <si>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</si>
  <si>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</si>
  <si>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</si>
  <si>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</si>
  <si>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</si>
  <si>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</si>
  <si>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</si>
  <si>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</si>
  <si>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</si>
  <si>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</si>
  <si>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</si>
  <si>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</si>
  <si>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</si>
  <si>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</si>
  <si>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</si>
  <si>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</si>
  <si>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</si>
  <si>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</si>
  <si>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</si>
  <si>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</si>
  <si>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</si>
  <si>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</si>
  <si>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</si>
  <si>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</si>
  <si>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</si>
  <si>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</si>
  <si>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</si>
  <si>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</si>
  <si>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</si>
  <si>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</si>
  <si>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</si>
  <si>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</si>
  <si>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</si>
  <si>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</si>
  <si>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</si>
  <si>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</si>
  <si>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</si>
  <si>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</si>
  <si>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</si>
  <si>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</si>
  <si>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</si>
  <si>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</si>
  <si>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</si>
  <si>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</si>
  <si>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</si>
  <si>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</si>
  <si>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</si>
  <si>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</si>
  <si>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</si>
  <si>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</si>
  <si>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</si>
  <si>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</si>
  <si>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</si>
  <si>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</si>
  <si>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</si>
  <si>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</si>
  <si>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</si>
  <si>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</si>
  <si>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</si>
  <si>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</si>
  <si>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</si>
  <si>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</si>
  <si>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</si>
  <si>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</si>
  <si>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</si>
  <si>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</si>
  <si>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</si>
  <si>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</si>
  <si>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</si>
  <si>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</si>
  <si>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</si>
  <si>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</si>
  <si>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</si>
  <si>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</si>
  <si>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</si>
  <si>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</si>
  <si>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</si>
  <si>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</si>
  <si>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</si>
  <si>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</si>
  <si>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</si>
  <si>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</si>
  <si>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</si>
  <si>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</si>
  <si>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</si>
  <si>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</si>
  <si>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</si>
  <si>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</si>
  <si>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</si>
  <si>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</si>
  <si>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</si>
  <si>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</si>
  <si>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</si>
  <si>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</si>
  <si>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</si>
  <si>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</si>
  <si>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</si>
  <si>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</si>
  <si>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</si>
  <si>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</si>
  <si>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</si>
  <si>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</si>
  <si>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</si>
  <si>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</si>
  <si>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</si>
  <si>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</si>
  <si>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</si>
  <si>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</si>
  <si>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</si>
  <si>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</si>
  <si>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</si>
  <si>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</si>
  <si>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</si>
  <si>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</si>
  <si>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</si>
  <si>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</si>
  <si>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</si>
  <si>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</si>
  <si>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</si>
  <si>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</si>
  <si>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</si>
  <si>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</si>
  <si>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</si>
  <si>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</si>
  <si>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</si>
  <si>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</si>
  <si>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</si>
  <si>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</si>
  <si>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</si>
  <si>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</si>
  <si>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</si>
  <si>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</si>
  <si>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</si>
  <si>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</si>
  <si>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</si>
  <si>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</si>
  <si>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</si>
  <si>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</si>
  <si>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</si>
  <si>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</si>
  <si>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</si>
  <si>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</si>
  <si>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</si>
  <si>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</si>
  <si>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</si>
  <si>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</si>
  <si>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</si>
  <si>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</si>
  <si>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</si>
  <si>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</si>
  <si>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</si>
  <si>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</si>
  <si>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</si>
  <si>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</si>
  <si>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</si>
  <si>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</si>
  <si>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</si>
  <si>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</si>
  <si>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</si>
  <si>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</si>
  <si>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</si>
  <si>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</si>
  <si>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</si>
  <si>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</si>
  <si>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</si>
  <si>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</si>
  <si>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</si>
  <si>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</si>
  <si>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</si>
  <si>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</si>
  <si>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</si>
  <si>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</si>
  <si>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</si>
  <si>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</si>
  <si>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</si>
  <si>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</si>
  <si>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</si>
  <si>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</si>
  <si>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</si>
  <si>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</si>
  <si>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</si>
  <si>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</si>
  <si>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</si>
  <si>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</si>
  <si>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</si>
  <si>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</si>
  <si>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</si>
  <si>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</si>
  <si>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</si>
  <si>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</si>
  <si>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</si>
  <si>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</si>
  <si>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</si>
  <si>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</si>
  <si>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</si>
  <si>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</si>
  <si>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</si>
  <si>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</si>
  <si>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</si>
  <si>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</si>
  <si>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</si>
  <si>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</si>
  <si>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</si>
  <si>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</si>
  <si>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</si>
  <si>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</si>
  <si>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</si>
  <si>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</si>
  <si>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</si>
  <si>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</si>
  <si>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</si>
  <si>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</si>
  <si>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</si>
  <si>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</si>
  <si>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</si>
  <si>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</si>
  <si>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</si>
  <si>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</si>
  <si>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</si>
  <si>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</si>
  <si>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</si>
  <si>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</si>
  <si>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</si>
  <si>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</si>
  <si>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</si>
  <si>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</si>
  <si>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</si>
  <si>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</si>
  <si>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</si>
  <si>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</si>
  <si>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</si>
  <si>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</si>
  <si>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</si>
  <si>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</si>
  <si>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</si>
  <si>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</si>
  <si>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</si>
  <si>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</si>
  <si>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</si>
  <si>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</si>
  <si>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</si>
  <si>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</si>
  <si>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</si>
  <si>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</si>
  <si>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</si>
  <si>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</si>
  <si>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</si>
  <si>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</si>
  <si>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</si>
  <si>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</si>
  <si>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</si>
  <si>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</si>
  <si>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</si>
  <si>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</si>
  <si>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</si>
  <si>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</si>
  <si>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</si>
  <si>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</si>
  <si>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</si>
  <si>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</si>
  <si>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</si>
  <si>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</si>
  <si>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</si>
  <si>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</si>
  <si>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</si>
  <si>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</si>
  <si>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</si>
  <si>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</si>
  <si>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</si>
  <si>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</si>
  <si>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</si>
  <si>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</si>
  <si>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</si>
  <si>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</si>
  <si>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</si>
  <si>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</si>
  <si>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</si>
  <si>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</si>
  <si>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</si>
  <si>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</si>
  <si>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</si>
  <si>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</si>
  <si>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</si>
  <si>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</si>
  <si>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</si>
  <si>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</si>
  <si>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</si>
  <si>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</si>
  <si>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</si>
  <si>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</si>
  <si>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</si>
  <si>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</si>
  <si>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</si>
  <si>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</si>
  <si>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</si>
  <si>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</si>
  <si>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</si>
  <si>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</si>
  <si>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</si>
  <si>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</si>
  <si>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</si>
  <si>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</si>
  <si>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</si>
  <si>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</si>
  <si>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</si>
  <si>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</si>
  <si>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</si>
  <si>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</si>
  <si>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</si>
  <si>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</si>
  <si>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</si>
  <si>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</si>
  <si>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</si>
  <si>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</si>
  <si>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</si>
  <si>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</si>
  <si>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</si>
  <si>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</si>
  <si>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</si>
  <si>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</si>
  <si>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</si>
  <si>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</si>
  <si>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</si>
  <si>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</si>
  <si>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</si>
  <si>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</si>
  <si>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</si>
  <si>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</si>
  <si>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</si>
  <si>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</si>
  <si>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</si>
  <si>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</si>
  <si>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</si>
  <si>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</si>
  <si>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</si>
  <si>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</si>
  <si>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</si>
  <si>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</si>
  <si>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</si>
  <si>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</si>
  <si>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</si>
  <si>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</si>
  <si>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</si>
  <si>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</si>
  <si>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</si>
  <si>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</si>
  <si>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</si>
  <si>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</si>
  <si>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</si>
  <si>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</si>
  <si>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</si>
  <si>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</si>
  <si>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</si>
  <si>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</si>
  <si>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</si>
  <si>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</si>
  <si>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</si>
  <si>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</si>
  <si>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</si>
  <si>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</si>
  <si>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</si>
  <si>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</si>
  <si>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</si>
  <si>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</si>
  <si>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</si>
  <si>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</si>
  <si>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</si>
  <si>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</si>
  <si>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</si>
  <si>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</si>
  <si>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</si>
  <si>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</si>
  <si>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</si>
  <si>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</si>
  <si>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</si>
  <si>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</si>
  <si>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</si>
  <si>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</si>
  <si>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</si>
  <si>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</si>
  <si>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</si>
  <si>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</si>
  <si>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</si>
  <si>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</si>
  <si>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</si>
  <si>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</si>
  <si>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</si>
  <si>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</si>
  <si>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</si>
  <si>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</si>
  <si>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</si>
  <si>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</si>
  <si>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</si>
  <si>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</si>
  <si>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</si>
  <si>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</si>
  <si>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</si>
  <si>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</si>
  <si>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</si>
  <si>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</si>
  <si>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</si>
  <si>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</si>
  <si>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</si>
  <si>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</si>
  <si>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</si>
  <si>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</si>
  <si>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</si>
  <si>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</si>
  <si>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</si>
  <si>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</si>
  <si>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</si>
  <si>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</si>
  <si>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</si>
  <si>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</si>
  <si>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</si>
  <si>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</si>
  <si>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</si>
  <si>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</si>
  <si>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</si>
  <si>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</si>
  <si>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</si>
  <si>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</si>
  <si>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</si>
  <si>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</si>
  <si>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</si>
  <si>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</si>
  <si>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</si>
  <si>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</si>
  <si>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</si>
  <si>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</si>
  <si>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</si>
  <si>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</si>
  <si>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</si>
  <si>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</si>
  <si>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</si>
  <si>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</si>
  <si>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</si>
  <si>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</si>
  <si>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</si>
  <si>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</si>
  <si>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</si>
  <si>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</si>
  <si>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</si>
  <si>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</si>
  <si>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</si>
  <si>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</si>
  <si>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</si>
  <si>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</si>
  <si>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</si>
  <si>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</si>
  <si>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</si>
  <si>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</si>
  <si>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</si>
  <si>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</si>
  <si>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</si>
  <si>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</si>
  <si>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</si>
  <si>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</si>
  <si>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</si>
  <si>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</si>
  <si>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</si>
  <si>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</si>
  <si>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</si>
  <si>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</si>
  <si>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</si>
  <si>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</si>
  <si>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</si>
  <si>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</si>
  <si>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</si>
  <si>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</si>
  <si>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</si>
  <si>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</si>
  <si>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</si>
  <si>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</si>
  <si>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</si>
  <si>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</si>
  <si>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</si>
  <si>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</si>
  <si>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</si>
  <si>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</si>
  <si>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</si>
  <si>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</si>
  <si>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</si>
  <si>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</si>
  <si>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</si>
  <si>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</si>
  <si>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</si>
  <si>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</si>
  <si>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</si>
  <si>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</si>
  <si>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</si>
  <si>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</si>
  <si>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</si>
  <si>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</si>
  <si>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</si>
  <si>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</si>
  <si>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</si>
  <si>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</si>
  <si>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</si>
  <si>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</si>
  <si>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</si>
  <si>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</si>
  <si>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</si>
  <si>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</si>
  <si>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</si>
  <si>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</si>
  <si>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</si>
  <si>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</si>
  <si>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</si>
  <si>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</si>
  <si>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</si>
  <si>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</si>
  <si>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</si>
  <si>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</si>
  <si>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</si>
  <si>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</si>
  <si>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</si>
  <si>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</si>
  <si>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</si>
  <si>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</si>
  <si>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</si>
  <si>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</si>
  <si>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</si>
  <si>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</si>
  <si>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</si>
  <si>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</si>
  <si>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</si>
  <si>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</si>
  <si>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</si>
  <si>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</si>
  <si>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</si>
  <si>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</si>
  <si>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</si>
  <si>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</si>
  <si>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</si>
  <si>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</si>
  <si>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</si>
  <si>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</si>
  <si>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</si>
  <si>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</si>
  <si>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</si>
  <si>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</si>
  <si>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</si>
  <si>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</si>
  <si>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</si>
  <si>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</si>
  <si>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</si>
  <si>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</si>
  <si>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</si>
  <si>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</si>
  <si>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</si>
  <si>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</si>
  <si>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</si>
  <si>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</si>
  <si>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</si>
  <si>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</si>
  <si>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</si>
  <si>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</si>
  <si>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</si>
  <si>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</si>
  <si>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</si>
  <si>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</si>
  <si>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</si>
  <si>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</si>
  <si>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</si>
  <si>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</si>
  <si>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</si>
  <si>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</si>
  <si>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</si>
  <si>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</si>
  <si>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</si>
  <si>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</si>
  <si>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</si>
  <si>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</si>
  <si>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</si>
  <si>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</si>
  <si>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</si>
  <si>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</si>
  <si>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</si>
  <si>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</si>
  <si>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</si>
  <si>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</si>
  <si>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</si>
  <si>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</si>
  <si>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</si>
  <si>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</si>
  <si>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</si>
  <si>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</si>
  <si>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</si>
  <si>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</si>
  <si>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</si>
  <si>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</si>
  <si>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</si>
  <si>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</si>
  <si>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</si>
  <si>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</si>
  <si>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</si>
  <si>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</si>
  <si>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</si>
  <si>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</si>
  <si>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</si>
  <si>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</si>
  <si>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</si>
  <si>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</si>
  <si>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</si>
  <si>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</si>
  <si>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</si>
  <si>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</si>
  <si>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</si>
  <si>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</si>
  <si>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</si>
  <si>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</si>
  <si>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</si>
  <si>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</si>
  <si>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</si>
  <si>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</si>
  <si>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</si>
  <si>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</si>
  <si>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</si>
  <si>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</si>
  <si>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</si>
  <si>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</si>
  <si>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</si>
  <si>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</si>
  <si>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</si>
  <si>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</si>
  <si>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</si>
  <si>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</si>
  <si>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</si>
  <si>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</si>
  <si>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</si>
  <si>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</si>
  <si>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</si>
  <si>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</si>
  <si>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</si>
  <si>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</si>
  <si>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</si>
  <si>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</si>
  <si>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</si>
  <si>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</si>
  <si>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</si>
  <si>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</si>
  <si>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</si>
  <si>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</si>
  <si>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</si>
  <si>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</si>
  <si>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</si>
  <si>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</si>
  <si>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</si>
  <si>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</si>
  <si>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</si>
  <si>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</si>
  <si>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</si>
  <si>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</si>
  <si>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</si>
  <si>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</si>
  <si>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</si>
  <si>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</si>
  <si>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</si>
  <si>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</si>
  <si>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</si>
  <si>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</si>
  <si>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</si>
  <si>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</si>
  <si>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</si>
  <si>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</si>
  <si>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</si>
  <si>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</si>
  <si>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</si>
  <si>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</si>
  <si>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</si>
  <si>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</si>
  <si>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</si>
  <si>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</si>
  <si>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</si>
  <si>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</si>
  <si>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</si>
  <si>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</si>
  <si>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</si>
  <si>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</si>
  <si>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</si>
  <si>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</si>
  <si>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</si>
  <si>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</si>
  <si>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</si>
  <si>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</si>
  <si>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</si>
  <si>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</si>
  <si>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</si>
  <si>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</si>
  <si>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</si>
  <si>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</si>
  <si>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</si>
  <si>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</si>
  <si>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</si>
  <si>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</si>
  <si>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</si>
  <si>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</si>
  <si>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</si>
  <si>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</si>
  <si>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</si>
  <si>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</si>
  <si>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</si>
  <si>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</si>
  <si>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</si>
  <si>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</si>
  <si>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</si>
  <si>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</si>
  <si>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</si>
  <si>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</si>
  <si>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</si>
  <si>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</si>
  <si>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</si>
  <si>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</si>
  <si>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</si>
  <si>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</si>
  <si>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</si>
  <si>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</si>
  <si>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</si>
  <si>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</si>
  <si>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</si>
  <si>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</si>
  <si>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</si>
  <si>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</si>
  <si>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</si>
  <si>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</si>
  <si>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</si>
  <si>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</si>
  <si>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</si>
  <si>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</si>
  <si>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</si>
  <si>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</si>
  <si>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</si>
  <si>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</si>
  <si>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</si>
  <si>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</si>
  <si>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</si>
  <si>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</si>
  <si>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</si>
  <si>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</si>
  <si>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</si>
  <si>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</si>
  <si>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</si>
  <si>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</si>
  <si>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</si>
  <si>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</si>
  <si>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</si>
  <si>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</si>
  <si>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</si>
  <si>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</si>
  <si>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</si>
  <si>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</si>
  <si>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</si>
  <si>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</si>
  <si>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</si>
  <si>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</si>
  <si>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</si>
  <si>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</si>
  <si>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</si>
  <si>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</si>
  <si>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</si>
  <si>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</si>
  <si>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</si>
  <si>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</si>
  <si>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</si>
  <si>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</si>
  <si>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</si>
  <si>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</si>
  <si>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</si>
  <si>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</si>
  <si>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</si>
  <si>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</si>
  <si>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</si>
  <si>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</si>
  <si>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</si>
  <si>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</si>
  <si>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</si>
  <si>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</si>
  <si>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</si>
  <si>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</si>
  <si>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</si>
  <si>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</si>
  <si>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</si>
  <si>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</si>
  <si>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</si>
  <si>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</si>
  <si>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</si>
  <si>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</si>
  <si>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</si>
  <si>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</si>
  <si>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</si>
  <si>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</si>
  <si>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</si>
  <si>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</si>
  <si>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</si>
  <si>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</si>
  <si>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</si>
  <si>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</si>
  <si>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</si>
  <si>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</si>
  <si>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</si>
  <si>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</si>
  <si>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</si>
  <si>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</si>
  <si>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</si>
  <si>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</si>
  <si>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</si>
  <si>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</si>
  <si>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</si>
  <si>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</si>
  <si>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</si>
  <si>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</si>
  <si>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</si>
  <si>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</si>
  <si>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</si>
  <si>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</si>
  <si>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</si>
  <si>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</si>
  <si>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</si>
  <si>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</si>
  <si>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</si>
  <si>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</si>
  <si>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</si>
  <si>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</si>
  <si>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</si>
  <si>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</si>
  <si>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</si>
  <si>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</si>
  <si>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</si>
  <si>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</si>
  <si>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</si>
  <si>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</si>
  <si>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</si>
  <si>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</si>
  <si>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</si>
  <si>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</si>
  <si>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</si>
  <si>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</si>
  <si>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</si>
  <si>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</si>
  <si>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</si>
  <si>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</si>
  <si>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</si>
  <si>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</si>
  <si>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</si>
  <si>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</si>
  <si>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</si>
  <si>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</si>
  <si>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</si>
  <si>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</si>
  <si>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</si>
  <si>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</si>
  <si>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</si>
  <si>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</si>
  <si>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</si>
  <si>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</si>
  <si>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</si>
  <si>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</si>
  <si>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</si>
  <si>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</si>
  <si>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</si>
  <si>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</si>
  <si>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</si>
  <si>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</si>
  <si>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</si>
  <si>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</si>
  <si>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</si>
  <si>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</si>
  <si>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</si>
  <si>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</si>
  <si>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</si>
  <si>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</si>
  <si>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</si>
  <si>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</si>
  <si>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</si>
  <si>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</si>
  <si>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</si>
  <si>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</si>
  <si>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</si>
  <si>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</si>
  <si>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</si>
  <si>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</si>
  <si>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</si>
  <si>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</si>
  <si>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</si>
  <si>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</si>
  <si>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</si>
  <si>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</si>
  <si>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</si>
  <si>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</si>
  <si>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</si>
  <si>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</si>
  <si>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</si>
  <si>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</si>
  <si>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</si>
  <si>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</si>
  <si>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</si>
  <si>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</si>
  <si>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</si>
  <si>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</si>
  <si>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</si>
  <si>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</si>
  <si>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</si>
  <si>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</si>
  <si>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</si>
  <si>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</si>
  <si>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</si>
  <si>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</si>
  <si>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</si>
  <si>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</si>
  <si>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</si>
  <si>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</si>
  <si>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</si>
  <si>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</si>
  <si>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</si>
  <si>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</si>
  <si>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</si>
  <si>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</si>
  <si>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</si>
  <si>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</si>
  <si>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</si>
  <si>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</si>
  <si>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</si>
  <si>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</si>
  <si>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</si>
  <si>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</si>
  <si>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</si>
  <si>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</si>
  <si>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</si>
  <si>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</si>
  <si>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</si>
  <si>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</si>
  <si>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</si>
  <si>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</si>
  <si>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</si>
  <si>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</si>
  <si>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</si>
  <si>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</si>
  <si>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</si>
  <si>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</si>
  <si>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</si>
  <si>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</si>
  <si>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</si>
  <si>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</si>
  <si>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</si>
  <si>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</si>
  <si>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</si>
  <si>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</si>
  <si>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</si>
  <si>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</si>
  <si>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</si>
  <si>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</si>
  <si>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</si>
  <si>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</si>
  <si>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</si>
  <si>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</si>
  <si>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</si>
  <si>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</si>
  <si>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</si>
  <si>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</si>
  <si>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</si>
  <si>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</si>
  <si>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</si>
  <si>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</si>
  <si>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</si>
  <si>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</si>
  <si>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</si>
  <si>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</si>
  <si>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</si>
  <si>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</si>
  <si>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</si>
  <si>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</si>
  <si>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</si>
  <si>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</si>
  <si>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</si>
  <si>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</si>
  <si>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</si>
  <si>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</si>
  <si>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</si>
  <si>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</si>
  <si>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</si>
  <si>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</si>
  <si>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</si>
  <si>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</si>
  <si>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</si>
  <si>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</si>
  <si>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</si>
  <si>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</si>
  <si>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</si>
  <si>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</si>
  <si>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</si>
  <si>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</si>
  <si>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</si>
  <si>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</si>
  <si>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</si>
  <si>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</si>
  <si>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</si>
  <si>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</si>
  <si>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</si>
  <si>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</si>
  <si>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</si>
  <si>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</si>
  <si>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</si>
  <si>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</si>
  <si>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</si>
  <si>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</si>
  <si>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</si>
  <si>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</si>
  <si>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</si>
  <si>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</si>
  <si>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</si>
  <si>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</si>
  <si>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</si>
  <si>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</si>
  <si>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</si>
  <si>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</si>
  <si>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</si>
  <si>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</si>
  <si>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</si>
  <si>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</si>
  <si>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</si>
  <si>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</si>
  <si>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</si>
  <si>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</si>
  <si>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</si>
  <si>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</si>
  <si>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</si>
  <si>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</si>
  <si>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</si>
  <si>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</si>
  <si>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</si>
  <si>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</si>
  <si>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</si>
  <si>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</si>
  <si>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</si>
  <si>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</si>
  <si>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</si>
  <si>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</si>
  <si>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</si>
  <si>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</si>
  <si>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</si>
  <si>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</si>
  <si>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</si>
  <si>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</si>
  <si>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</si>
  <si>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</si>
  <si>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</si>
  <si>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</si>
  <si>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</si>
  <si>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</si>
  <si>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</si>
  <si>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</si>
  <si>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</si>
  <si>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</si>
  <si>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</si>
  <si>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</si>
  <si>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</si>
  <si>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</si>
  <si>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</si>
  <si>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</si>
  <si>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</si>
  <si>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</si>
  <si>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</si>
  <si>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</si>
  <si>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</si>
  <si>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</si>
  <si>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</si>
  <si>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</si>
  <si>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</si>
  <si>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</si>
  <si>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</si>
  <si>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</si>
  <si>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</si>
  <si>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</si>
  <si>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</si>
  <si>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</si>
  <si>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</si>
  <si>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</si>
  <si>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</si>
  <si>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</si>
  <si>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</si>
  <si>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</si>
  <si>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</si>
  <si>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</si>
  <si>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</si>
  <si>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</si>
  <si>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</si>
  <si>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</si>
  <si>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</si>
  <si>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</si>
  <si>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</si>
  <si>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</si>
  <si>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</si>
  <si>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</si>
  <si>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</si>
  <si>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</si>
  <si>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</si>
  <si>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</si>
  <si>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</si>
  <si>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</si>
  <si>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</si>
  <si>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</si>
  <si>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</si>
  <si>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</si>
  <si>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</si>
  <si>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</si>
  <si>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</si>
  <si>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</si>
  <si>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</si>
  <si>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</si>
  <si>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</si>
  <si>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</si>
  <si>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</si>
  <si>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</si>
  <si>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</si>
  <si>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</si>
  <si>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</si>
  <si>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</si>
  <si>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</si>
  <si>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</si>
  <si>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</si>
  <si>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</si>
  <si>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</si>
  <si>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</si>
  <si>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</si>
  <si>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</si>
  <si>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</si>
  <si>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</si>
  <si>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</si>
  <si>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</si>
  <si>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</si>
  <si>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</si>
  <si>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</si>
  <si>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</si>
  <si>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</si>
  <si>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</si>
  <si>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</si>
  <si>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</si>
  <si>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</si>
  <si>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</si>
  <si>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</si>
  <si>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</si>
  <si>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</si>
  <si>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</si>
  <si>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</si>
  <si>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</si>
  <si>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</si>
  <si>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</si>
  <si>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</si>
  <si>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</si>
  <si>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</si>
  <si>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</si>
  <si>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</si>
  <si>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</si>
  <si>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</si>
  <si>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</si>
  <si>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</si>
  <si>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</si>
  <si>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</si>
  <si>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</si>
  <si>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</si>
  <si>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</si>
  <si>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</si>
  <si>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</si>
  <si>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</si>
  <si>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</si>
  <si>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</si>
  <si>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</si>
  <si>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</si>
  <si>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</si>
  <si>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</si>
  <si>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</si>
  <si>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</si>
  <si>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</si>
  <si>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</si>
  <si>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</si>
  <si>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</si>
  <si>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</si>
  <si>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</si>
  <si>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</si>
  <si>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</si>
  <si>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</si>
  <si>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</si>
  <si>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</si>
  <si>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</si>
  <si>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</si>
  <si>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</si>
  <si>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</si>
  <si>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</si>
  <si>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</si>
  <si>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</si>
  <si>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</si>
  <si>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</si>
  <si>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</si>
  <si>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</si>
  <si>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</si>
  <si>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</si>
  <si>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</si>
  <si>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</si>
  <si>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</si>
  <si>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</si>
  <si>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</si>
  <si>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</si>
  <si>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</si>
  <si>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</si>
  <si>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</si>
  <si>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</si>
  <si>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</si>
  <si>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</si>
  <si>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</si>
  <si>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</si>
  <si>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</si>
  <si>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</si>
  <si>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</si>
  <si>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</si>
  <si>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</si>
  <si>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</si>
  <si>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</si>
  <si>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</si>
  <si>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</si>
  <si>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</si>
  <si>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</si>
  <si>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</si>
  <si>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</si>
  <si>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</si>
  <si>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</si>
  <si>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</si>
  <si>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</si>
  <si>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</si>
  <si>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</si>
  <si>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</si>
  <si>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</si>
  <si>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</si>
  <si>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</si>
  <si>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</si>
  <si>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</si>
  <si>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</si>
  <si>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</si>
  <si>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</si>
  <si>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</si>
  <si>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</si>
  <si>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</si>
  <si>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</si>
  <si>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</si>
  <si>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</si>
  <si>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</si>
  <si>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</si>
  <si>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</si>
  <si>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</si>
  <si>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</si>
  <si>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</si>
  <si>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</si>
  <si>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</si>
  <si>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</si>
  <si>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</si>
  <si>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</si>
  <si>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</si>
  <si>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</si>
  <si>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</si>
  <si>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</si>
  <si>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</si>
  <si>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</si>
  <si>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</si>
  <si>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</si>
  <si>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</si>
  <si>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</si>
  <si>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</si>
  <si>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</si>
  <si>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</si>
  <si>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</si>
  <si>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</si>
  <si>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</si>
  <si>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</si>
  <si>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</si>
  <si>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</si>
  <si>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</si>
  <si>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</si>
  <si>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</si>
  <si>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</si>
  <si>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</si>
  <si>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</si>
  <si>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</si>
  <si>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</si>
  <si>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</si>
  <si>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</si>
  <si>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</si>
  <si>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</si>
  <si>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</si>
  <si>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</si>
  <si>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</si>
  <si>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</si>
  <si>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</si>
  <si>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</si>
  <si>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</si>
  <si>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</si>
  <si>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</si>
  <si>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</si>
  <si>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</si>
  <si>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</si>
  <si>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</si>
  <si>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</si>
  <si>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</si>
  <si>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</si>
  <si>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</si>
  <si>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</si>
  <si>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</si>
  <si>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</si>
  <si>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</si>
  <si>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</si>
  <si>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</si>
  <si>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</si>
  <si>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</si>
  <si>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</si>
  <si>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</si>
  <si>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</si>
  <si>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</si>
  <si>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</si>
  <si>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</si>
  <si>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</si>
  <si>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</si>
  <si>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</si>
  <si>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</si>
  <si>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</si>
  <si>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</si>
  <si>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</si>
  <si>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</si>
  <si>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</si>
  <si>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</si>
  <si>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</si>
  <si>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</si>
  <si>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</si>
  <si>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</si>
  <si>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</si>
  <si>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</si>
  <si>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</si>
  <si>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</si>
  <si>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</si>
  <si>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</si>
  <si>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</si>
  <si>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</si>
  <si>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</si>
  <si>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</si>
  <si>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</si>
  <si>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</si>
  <si>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</si>
  <si>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</si>
  <si>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</si>
  <si>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</si>
  <si>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</si>
  <si>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</si>
  <si>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</si>
  <si>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</si>
  <si>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</si>
  <si>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</si>
  <si>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</si>
  <si>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</si>
  <si>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</si>
  <si>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</si>
  <si>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</si>
  <si>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</si>
  <si>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</si>
  <si>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</si>
  <si>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</si>
  <si>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</si>
  <si>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</si>
  <si>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</si>
  <si>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</si>
  <si>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</si>
  <si>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</si>
  <si>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</si>
  <si>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</si>
  <si>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</si>
  <si>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</si>
  <si>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</si>
  <si>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</si>
  <si>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</si>
  <si>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</si>
  <si>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</si>
  <si>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</si>
  <si>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</si>
  <si>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</si>
  <si>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</si>
  <si>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</si>
  <si>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</si>
  <si>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</si>
  <si>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</si>
  <si>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</si>
  <si>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</si>
  <si>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</si>
  <si>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</si>
  <si>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</si>
  <si>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</si>
  <si>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</si>
  <si>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</si>
  <si>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</si>
  <si>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</si>
  <si>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</si>
  <si>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</si>
  <si>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</si>
  <si>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</si>
  <si>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</si>
  <si>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</si>
  <si>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</si>
  <si>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</si>
  <si>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</si>
  <si>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</si>
  <si>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</si>
  <si>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</si>
  <si>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</si>
  <si>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</si>
  <si>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</si>
  <si>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</si>
  <si>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</si>
  <si>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</si>
  <si>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</si>
  <si>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</si>
  <si>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</si>
  <si>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</si>
  <si>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</si>
  <si>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</si>
  <si>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</si>
  <si>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</si>
  <si>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</si>
  <si>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</si>
  <si>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</si>
  <si>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</si>
  <si>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</si>
  <si>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</si>
  <si>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</si>
  <si>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</si>
  <si>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</si>
  <si>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</si>
  <si>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</si>
  <si>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</si>
  <si>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</si>
  <si>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</si>
  <si>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</si>
  <si>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</si>
  <si>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</si>
  <si>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</si>
  <si>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</si>
  <si>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</si>
  <si>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</si>
  <si>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</si>
  <si>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</si>
  <si>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</si>
  <si>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</si>
  <si>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</si>
  <si>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</si>
  <si>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</si>
  <si>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</si>
  <si>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</si>
  <si>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</si>
  <si>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</si>
  <si>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</si>
  <si>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</si>
  <si>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</si>
  <si>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</si>
  <si>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</si>
  <si>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</si>
  <si>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</si>
  <si>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</si>
  <si>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</si>
  <si>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</si>
  <si>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</si>
  <si>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</si>
  <si>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</si>
  <si>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</si>
  <si>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</si>
  <si>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</si>
  <si>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</si>
  <si>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</si>
  <si>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</si>
  <si>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</si>
  <si>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</si>
  <si>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</si>
  <si>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</si>
  <si>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</si>
  <si>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</si>
  <si>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</si>
  <si>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</si>
  <si>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</si>
  <si>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</si>
  <si>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</si>
  <si>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</si>
  <si>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</si>
  <si>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</si>
  <si>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</si>
  <si>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</si>
  <si>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</si>
  <si>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</si>
  <si>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</si>
  <si>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</si>
  <si>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</si>
  <si>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</si>
  <si>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</si>
  <si>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</si>
  <si>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</si>
  <si>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</si>
  <si>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</si>
  <si>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</si>
  <si>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</si>
  <si>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</si>
  <si>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</si>
  <si>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</si>
  <si>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</si>
  <si>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</si>
  <si>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</si>
  <si>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</si>
  <si>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</si>
  <si>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</si>
  <si>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</si>
  <si>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</si>
  <si>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</si>
  <si>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</si>
  <si>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</si>
  <si>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</si>
  <si>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</si>
  <si>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</si>
  <si>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</si>
  <si>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</si>
  <si>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</si>
  <si>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</si>
  <si>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</si>
  <si>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</si>
  <si>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</si>
  <si>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</si>
  <si>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</si>
  <si>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</si>
  <si>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</si>
  <si>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</si>
  <si>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</si>
  <si>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</si>
  <si>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</si>
  <si>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</si>
  <si>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</si>
  <si>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</si>
  <si>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</si>
  <si>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</si>
  <si>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</si>
  <si>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</si>
  <si>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</si>
  <si>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</si>
  <si>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</si>
  <si>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</si>
  <si>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</si>
  <si>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</si>
  <si>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</si>
  <si>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</si>
  <si>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</si>
  <si>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</si>
  <si>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</si>
  <si>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</si>
  <si>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</si>
  <si>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</si>
  <si>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</si>
  <si>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</si>
  <si>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</si>
  <si>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</si>
  <si>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</si>
  <si>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</si>
  <si>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</si>
  <si>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</si>
  <si>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</si>
  <si>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</si>
  <si>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</si>
  <si>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</si>
  <si>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</si>
  <si>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</si>
  <si>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</si>
  <si>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</si>
  <si>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</si>
  <si>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</si>
  <si>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</si>
  <si>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</si>
  <si>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</si>
  <si>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</si>
  <si>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</si>
  <si>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</si>
  <si>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</si>
  <si>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</si>
  <si>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</si>
  <si>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</si>
  <si>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</si>
  <si>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</si>
  <si>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</si>
  <si>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</si>
  <si>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</si>
  <si>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</si>
  <si>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</si>
  <si>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</si>
  <si>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</si>
  <si>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</si>
  <si>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</si>
  <si>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</si>
  <si>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</si>
  <si>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</si>
  <si>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</si>
  <si>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</si>
  <si>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</si>
  <si>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</si>
  <si>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</si>
  <si>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</si>
  <si>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</si>
  <si>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</si>
  <si>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</si>
  <si>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</si>
  <si>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</si>
  <si>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</si>
  <si>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</si>
  <si>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</si>
  <si>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</si>
  <si>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</si>
  <si>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</si>
  <si>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</si>
  <si>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</si>
  <si>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</si>
  <si>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</si>
  <si>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</si>
  <si>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</si>
  <si>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</si>
  <si>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</si>
  <si>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</si>
  <si>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</si>
  <si>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</si>
  <si>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</si>
  <si>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</si>
  <si>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</si>
  <si>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</si>
  <si>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</si>
  <si>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</si>
  <si>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</si>
  <si>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</si>
  <si>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</si>
  <si>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</si>
  <si>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</si>
  <si>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</si>
  <si>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</si>
  <si>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</si>
  <si>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</si>
  <si>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</si>
  <si>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</si>
  <si>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</si>
  <si>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</si>
  <si>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</si>
  <si>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</si>
  <si>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</si>
  <si>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</si>
  <si>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</si>
  <si>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</si>
  <si>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</si>
  <si>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</si>
  <si>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</si>
  <si>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</si>
  <si>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</si>
  <si>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</si>
  <si>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</si>
  <si>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</si>
  <si>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</si>
  <si>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</si>
  <si>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</si>
  <si>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</si>
  <si>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</si>
  <si>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</si>
  <si>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</si>
  <si>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</si>
  <si>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</si>
  <si>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</si>
  <si>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</si>
  <si>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</si>
  <si>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</si>
  <si>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</si>
  <si>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</si>
  <si>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</si>
  <si>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</si>
  <si>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</si>
  <si>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</si>
  <si>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</si>
  <si>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</si>
  <si>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</si>
  <si>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</si>
  <si>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</si>
  <si>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</si>
  <si>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</si>
  <si>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</si>
  <si>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</si>
  <si>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</si>
  <si>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</si>
  <si>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</si>
  <si>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</si>
  <si>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</si>
  <si>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</si>
  <si>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</si>
  <si>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</si>
  <si>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</si>
  <si>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</si>
  <si>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</si>
  <si>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</si>
  <si>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</si>
  <si>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</si>
  <si>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</si>
  <si>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</si>
  <si>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</si>
  <si>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</si>
  <si>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</si>
  <si>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</si>
  <si>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</si>
  <si>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</si>
  <si>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</si>
  <si>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</si>
  <si>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</si>
  <si>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</si>
  <si>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</si>
  <si>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</si>
  <si>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</si>
  <si>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</si>
  <si>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</si>
  <si>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</si>
  <si>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</si>
  <si>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</si>
  <si>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</si>
  <si>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</si>
  <si>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</si>
  <si>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</si>
  <si>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</si>
  <si>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</si>
  <si>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</si>
  <si>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</si>
  <si>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</si>
  <si>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</si>
  <si>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</si>
  <si>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</si>
  <si>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</si>
  <si>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</si>
  <si>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</si>
  <si>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</si>
  <si>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</si>
  <si>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</si>
  <si>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</si>
  <si>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</si>
  <si>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</si>
  <si>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</si>
  <si>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</si>
  <si>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</si>
  <si>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</si>
  <si>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</si>
  <si>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</si>
  <si>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</si>
  <si>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</si>
  <si>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</si>
  <si>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</si>
  <si>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</si>
  <si>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</si>
  <si>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</si>
  <si>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</si>
  <si>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</si>
  <si>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</si>
  <si>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</si>
  <si>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</si>
  <si>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</si>
  <si>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</si>
  <si>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</si>
  <si>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</si>
  <si>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</si>
  <si>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</si>
  <si>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</si>
  <si>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</si>
  <si>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</si>
  <si>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</si>
  <si>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</si>
  <si>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</si>
  <si>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</si>
  <si>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</si>
  <si>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</si>
  <si>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</si>
  <si>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</si>
  <si>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</si>
  <si>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</si>
  <si>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</si>
  <si>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</si>
  <si>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</si>
  <si>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</si>
  <si>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</si>
  <si>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</si>
  <si>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</si>
  <si>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</si>
  <si>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</si>
  <si>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</si>
  <si>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</si>
  <si>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</si>
  <si>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</si>
  <si>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</si>
  <si>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</si>
  <si>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</si>
  <si>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</si>
  <si>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</si>
  <si>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</si>
  <si>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</si>
  <si>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</si>
  <si>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</si>
  <si>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</si>
  <si>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</si>
  <si>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</si>
  <si>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</si>
  <si>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</si>
  <si>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</si>
  <si>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</si>
  <si>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</si>
  <si>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</si>
  <si>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</si>
  <si>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</si>
  <si>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</si>
  <si>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</si>
  <si>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</si>
  <si>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</si>
  <si>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</si>
  <si>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</si>
  <si>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</si>
  <si>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</si>
  <si>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</si>
  <si>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</si>
  <si>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</si>
  <si>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</si>
  <si>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</si>
  <si>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</si>
  <si>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</si>
  <si>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</si>
  <si>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</si>
  <si>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</si>
  <si>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</si>
  <si>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</si>
  <si>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</si>
  <si>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</si>
  <si>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</si>
  <si>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</si>
  <si>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</si>
  <si>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</si>
  <si>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</si>
  <si>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</si>
  <si>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</si>
  <si>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</si>
  <si>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</si>
  <si>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</si>
  <si>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</si>
  <si>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</si>
  <si>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</si>
  <si>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</si>
  <si>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</si>
  <si>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</si>
  <si>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</si>
  <si>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</si>
  <si>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</si>
  <si>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</si>
  <si>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</si>
  <si>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</si>
  <si>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</si>
  <si>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</si>
  <si>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</si>
  <si>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</si>
  <si>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</si>
  <si>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</si>
  <si>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</si>
  <si>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</si>
  <si>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</si>
  <si>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</si>
  <si>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</si>
  <si>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</si>
  <si>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</si>
  <si>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</si>
  <si>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</si>
  <si>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</si>
  <si>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</si>
  <si>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</si>
  <si>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</si>
  <si>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</si>
  <si>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</si>
  <si>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</si>
  <si>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</si>
  <si>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</si>
  <si>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</si>
  <si>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</si>
  <si>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</si>
  <si>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</si>
  <si>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</si>
  <si>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</si>
  <si>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</si>
  <si>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</si>
  <si>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</si>
  <si>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</si>
  <si>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</si>
  <si>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</si>
  <si>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</si>
  <si>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</si>
  <si>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</si>
  <si>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</si>
  <si>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</si>
  <si>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</si>
  <si>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</si>
  <si>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</si>
  <si>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</si>
  <si>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</si>
  <si>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</si>
  <si>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</si>
  <si>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</si>
  <si>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</si>
  <si>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</si>
  <si>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</si>
  <si>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</si>
  <si>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</si>
  <si>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</si>
  <si>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</si>
  <si>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</si>
  <si>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</si>
  <si>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</si>
  <si>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</si>
  <si>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</si>
  <si>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</si>
  <si>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</si>
  <si>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</si>
  <si>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</si>
  <si>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</si>
  <si>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</si>
  <si>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</si>
  <si>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</si>
  <si>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</si>
  <si>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</si>
  <si>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</si>
  <si>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</si>
  <si>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</si>
  <si>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</si>
  <si>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</si>
  <si>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</si>
  <si>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</si>
  <si>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</si>
  <si>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</si>
  <si>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</si>
  <si>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</si>
  <si>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</si>
  <si>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</si>
  <si>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</si>
  <si>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</si>
  <si>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</si>
  <si>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</si>
  <si>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</si>
  <si>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</si>
  <si>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</si>
  <si>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</si>
  <si>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</si>
  <si>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</si>
  <si>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</si>
  <si>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</si>
  <si>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</si>
  <si>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</si>
  <si>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</si>
  <si>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</si>
  <si>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</si>
  <si>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</si>
  <si>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</si>
  <si>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</si>
  <si>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</si>
  <si>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</si>
  <si>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</si>
  <si>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</si>
  <si>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</si>
  <si>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</si>
  <si>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</si>
  <si>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</si>
  <si>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</si>
  <si>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</si>
  <si>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</si>
  <si>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</si>
  <si>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</si>
  <si>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</si>
  <si>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</si>
  <si>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</si>
  <si>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</si>
  <si>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</si>
  <si>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</si>
  <si>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</si>
  <si>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</si>
  <si>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</si>
  <si>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</si>
  <si>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</si>
  <si>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</si>
  <si>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</si>
  <si>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</si>
  <si>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</si>
  <si>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</si>
  <si>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</si>
  <si>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</si>
  <si>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</si>
  <si>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</si>
  <si>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</si>
  <si>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</si>
  <si>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</si>
  <si>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</si>
  <si>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</si>
  <si>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</si>
  <si>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</si>
  <si>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</si>
  <si>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</si>
  <si>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</si>
  <si>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</si>
  <si>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</si>
  <si>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</si>
  <si>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</si>
  <si>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</si>
  <si>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</si>
  <si>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</si>
  <si>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</si>
  <si>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</si>
  <si>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</si>
  <si>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</si>
  <si>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</si>
  <si>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</si>
  <si>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</si>
  <si>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</si>
  <si>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</si>
  <si>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</si>
  <si>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</si>
  <si>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</si>
  <si>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</si>
  <si>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</si>
  <si>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</si>
  <si>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</si>
  <si>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</si>
  <si>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</si>
  <si>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</si>
  <si>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</si>
  <si>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</si>
  <si>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</si>
  <si>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</si>
  <si>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</si>
  <si>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</si>
  <si>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</si>
  <si>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</si>
  <si>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</si>
  <si>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</si>
  <si>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</si>
  <si>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</si>
  <si>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</si>
  <si>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</si>
  <si>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</si>
  <si>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</si>
  <si>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</si>
  <si>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</si>
  <si>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</si>
  <si>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</si>
  <si>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</si>
  <si>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</si>
  <si>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</si>
  <si>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</si>
  <si>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</si>
  <si>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</si>
  <si>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</si>
  <si>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</si>
  <si>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</si>
  <si>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</si>
  <si>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</si>
  <si>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</si>
  <si>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</si>
  <si>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</si>
  <si>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</si>
  <si>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</si>
  <si>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</si>
  <si>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</si>
  <si>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</si>
  <si>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</si>
  <si>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</si>
  <si>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</si>
  <si>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</si>
  <si>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</si>
  <si>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</si>
  <si>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</si>
  <si>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</si>
  <si>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</si>
  <si>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</si>
  <si>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</si>
  <si>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</si>
  <si>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</si>
  <si>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</si>
  <si>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</si>
  <si>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</si>
  <si>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</si>
  <si>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</si>
  <si>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</si>
  <si>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</si>
  <si>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</si>
  <si>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</si>
  <si>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</si>
  <si>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</si>
  <si>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</si>
  <si>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</si>
  <si>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</si>
  <si>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</si>
  <si>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</si>
  <si>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</si>
  <si>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</si>
  <si>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</si>
  <si>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</si>
  <si>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</si>
  <si>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</si>
  <si>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</si>
  <si>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</si>
  <si>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</si>
  <si>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</si>
  <si>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</si>
  <si>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</si>
  <si>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</si>
  <si>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</si>
  <si>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</si>
  <si>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</si>
  <si>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</si>
  <si>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</si>
  <si>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</si>
  <si>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</si>
  <si>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</si>
  <si>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</si>
  <si>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</si>
  <si>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</si>
  <si>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</si>
  <si>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</si>
  <si>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</si>
  <si>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</si>
  <si>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</si>
  <si>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</si>
  <si>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</si>
  <si>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</si>
  <si>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</si>
  <si>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</si>
  <si>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</si>
  <si>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</si>
  <si>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</si>
  <si>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</si>
  <si>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</si>
  <si>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</si>
  <si>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</si>
  <si>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</si>
  <si>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</si>
  <si>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</si>
  <si>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</si>
  <si>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</si>
  <si>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</si>
  <si>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</si>
  <si>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</si>
  <si>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</si>
  <si>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</si>
  <si>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</si>
  <si>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</si>
  <si>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</si>
  <si>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</si>
  <si>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</si>
  <si>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</si>
  <si>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</si>
  <si>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</si>
  <si>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</si>
  <si>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</si>
  <si>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</si>
  <si>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</si>
  <si>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</si>
  <si>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</si>
  <si>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</si>
  <si>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</si>
  <si>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</si>
  <si>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</si>
  <si>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</si>
  <si>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</si>
  <si>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</si>
  <si>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</si>
  <si>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</si>
  <si>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</si>
  <si>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</si>
  <si>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</si>
  <si>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</si>
  <si>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</si>
  <si>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</si>
  <si>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</si>
  <si>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</si>
  <si>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</si>
  <si>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</si>
  <si>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</si>
  <si>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</si>
  <si>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</si>
  <si>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</si>
  <si>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</si>
  <si>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</si>
  <si>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</si>
  <si>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</si>
  <si>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</si>
  <si>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</si>
  <si>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</si>
  <si>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</si>
  <si>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</si>
  <si>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</si>
  <si>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</si>
  <si>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</si>
  <si>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</si>
  <si>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</si>
  <si>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</si>
  <si>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</si>
  <si>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</si>
  <si>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</si>
  <si>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</si>
  <si>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</si>
  <si>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</si>
  <si>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</si>
  <si>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</si>
  <si>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</si>
  <si>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</si>
  <si>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</si>
  <si>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</si>
  <si>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</si>
  <si>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</si>
  <si>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</si>
  <si>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</si>
  <si>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</si>
  <si>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</si>
  <si>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</si>
  <si>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</si>
  <si>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</si>
  <si>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</si>
  <si>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</si>
  <si>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</si>
  <si>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</si>
  <si>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</si>
  <si>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</si>
  <si>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</si>
  <si>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</si>
  <si>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</si>
  <si>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</si>
  <si>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</si>
  <si>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</si>
  <si>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</si>
  <si>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</si>
  <si>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</si>
  <si>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</si>
  <si>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</si>
  <si>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</si>
  <si>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</si>
  <si>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</si>
  <si>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</si>
  <si>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</si>
  <si>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</si>
  <si>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</si>
  <si>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</si>
  <si>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</si>
  <si>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</si>
  <si>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</si>
  <si>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</si>
  <si>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</si>
  <si>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</si>
  <si>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</si>
  <si>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</si>
  <si>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</si>
  <si>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</si>
  <si>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</si>
  <si>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</si>
  <si>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</si>
  <si>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</si>
  <si>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</si>
  <si>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</si>
  <si>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</si>
  <si>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</si>
  <si>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</si>
  <si>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</si>
  <si>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</si>
  <si>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</si>
  <si>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</si>
  <si>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</si>
  <si>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</si>
  <si>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</si>
  <si>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</si>
  <si>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</si>
  <si>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</si>
  <si>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</si>
  <si>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</si>
  <si>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</si>
  <si>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</si>
  <si>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</si>
  <si>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</si>
  <si>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</si>
  <si>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</si>
  <si>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</si>
  <si>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</si>
  <si>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</si>
  <si>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</si>
  <si>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</si>
  <si>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</si>
  <si>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</si>
  <si>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</si>
  <si>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</si>
  <si>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</si>
  <si>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</si>
  <si>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</si>
  <si>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</si>
  <si>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</si>
  <si>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</si>
  <si>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</si>
  <si>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</si>
  <si>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</si>
  <si>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</si>
  <si>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</si>
  <si>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</si>
  <si>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</si>
  <si>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</si>
  <si>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</si>
  <si>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</si>
  <si>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</si>
  <si>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</si>
  <si>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</si>
  <si>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</si>
  <si>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</si>
  <si>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</si>
  <si>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</si>
  <si>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</si>
  <si>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</si>
  <si>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</si>
  <si>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</si>
  <si>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</si>
  <si>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</si>
  <si>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</si>
  <si>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</si>
  <si>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</si>
  <si>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</si>
  <si>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</si>
  <si>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</si>
  <si>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</si>
  <si>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</si>
  <si>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</si>
  <si>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</si>
  <si>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</si>
  <si>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</si>
  <si>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</si>
  <si>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</si>
  <si>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</si>
  <si>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</si>
  <si>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</si>
  <si>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</si>
  <si>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</si>
  <si>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</si>
  <si>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</si>
  <si>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</si>
  <si>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</si>
  <si>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</si>
  <si>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</si>
  <si>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</si>
  <si>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</si>
  <si>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</si>
  <si>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</si>
  <si>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</si>
  <si>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</si>
  <si>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</si>
  <si>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</si>
  <si>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</si>
  <si>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</si>
  <si>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</si>
  <si>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</si>
  <si>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</si>
  <si>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</si>
  <si>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</si>
  <si>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</si>
  <si>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</si>
  <si>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</si>
  <si>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</si>
  <si>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</si>
  <si>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</si>
  <si>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</si>
  <si>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</si>
  <si>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</si>
  <si>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</si>
  <si>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</si>
  <si>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</si>
  <si>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</si>
  <si>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</si>
  <si>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</si>
  <si>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</si>
  <si>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</si>
  <si>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</si>
  <si>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</si>
  <si>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</si>
  <si>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</si>
  <si>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</si>
  <si>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</si>
  <si>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</si>
  <si>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</si>
  <si>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</si>
  <si>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</si>
  <si>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</si>
  <si>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</si>
  <si>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</si>
  <si>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</si>
  <si>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</si>
  <si>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</si>
  <si>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</si>
  <si>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</si>
  <si>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</si>
  <si>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</si>
  <si>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</si>
  <si>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</si>
  <si>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</si>
  <si>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</si>
  <si>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</si>
  <si>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</si>
  <si>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</si>
  <si>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</si>
  <si>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</si>
  <si>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</si>
  <si>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</si>
  <si>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</si>
  <si>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</si>
  <si>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</si>
  <si>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</si>
  <si>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</si>
  <si>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</si>
  <si>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</si>
  <si>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</si>
  <si>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</si>
  <si>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</si>
  <si>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</si>
  <si>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</si>
  <si>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</si>
  <si>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</si>
  <si>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</si>
  <si>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</si>
  <si>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</si>
  <si>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</si>
  <si>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</si>
  <si>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</si>
  <si>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</si>
  <si>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</si>
  <si>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</si>
  <si>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</si>
  <si>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</si>
  <si>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</si>
  <si>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</si>
  <si>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</si>
  <si>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</si>
  <si>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</si>
  <si>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</si>
  <si>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</si>
  <si>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</si>
  <si>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</si>
  <si>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</si>
  <si>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</si>
  <si>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</si>
  <si>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</si>
  <si>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</si>
  <si>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</si>
  <si>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</si>
  <si>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</si>
  <si>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</si>
  <si>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</si>
  <si>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</si>
  <si>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</si>
  <si>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</si>
  <si>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</si>
  <si>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</si>
  <si>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</si>
  <si>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</si>
  <si>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</si>
  <si>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</si>
  <si>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</si>
  <si>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</si>
  <si>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</si>
  <si>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</si>
  <si>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</si>
  <si>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</si>
  <si>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</si>
  <si>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</si>
  <si>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</si>
  <si>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</si>
  <si>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</si>
  <si>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</si>
  <si>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</si>
  <si>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</si>
  <si>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</si>
  <si>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</si>
  <si>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</si>
  <si>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</si>
  <si>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</si>
  <si>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</si>
  <si>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</si>
  <si>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</si>
  <si>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</si>
  <si>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</si>
  <si>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</si>
  <si>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</si>
  <si>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</si>
  <si>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</si>
  <si>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</si>
  <si>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</si>
  <si>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</si>
  <si>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</si>
  <si>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</si>
  <si>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</si>
  <si>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</si>
  <si>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</si>
  <si>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</si>
  <si>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</si>
  <si>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</si>
  <si>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</si>
  <si>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</si>
  <si>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</si>
  <si>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</si>
  <si>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</si>
  <si>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</si>
  <si>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</si>
  <si>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</si>
  <si>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</si>
  <si>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</si>
  <si>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</si>
  <si>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</si>
  <si>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</si>
  <si>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</si>
  <si>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</si>
  <si>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</si>
  <si>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</si>
  <si>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</si>
  <si>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</si>
  <si>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</si>
  <si>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</si>
  <si>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</si>
  <si>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</si>
  <si>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</si>
  <si>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</si>
  <si>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</si>
  <si>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</si>
  <si>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</si>
  <si>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</si>
  <si>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</si>
  <si>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</si>
  <si>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</si>
  <si>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</si>
  <si>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</si>
  <si>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</si>
  <si>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</si>
  <si>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</si>
  <si>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</si>
  <si>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</si>
  <si>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</si>
  <si>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</si>
  <si>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</si>
  <si>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</si>
  <si>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</si>
  <si>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</si>
  <si>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</si>
  <si>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</si>
  <si>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</si>
  <si>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</si>
  <si>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</si>
  <si>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</si>
  <si>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</si>
  <si>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</si>
  <si>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</si>
  <si>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</si>
  <si>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</si>
  <si>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</si>
  <si>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</si>
  <si>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</si>
  <si>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</si>
  <si>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</si>
  <si>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</si>
  <si>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</si>
  <si>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</si>
  <si>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</si>
  <si>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</si>
  <si>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</si>
  <si>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</si>
  <si>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</si>
  <si>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</si>
  <si>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</si>
  <si>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</si>
  <si>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</si>
  <si>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</si>
  <si>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</si>
  <si>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</si>
  <si>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</si>
  <si>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</si>
  <si>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</si>
  <si>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</si>
  <si>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</si>
  <si>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</si>
  <si>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</si>
  <si>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</si>
  <si>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</si>
  <si>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</si>
  <si>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</si>
  <si>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</si>
  <si>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</si>
  <si>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</si>
  <si>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</si>
  <si>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</si>
  <si>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</si>
  <si>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</si>
  <si>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</si>
  <si>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</si>
  <si>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</si>
  <si>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</si>
  <si>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</si>
  <si>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</si>
  <si>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</si>
  <si>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</si>
  <si>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</si>
  <si>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</si>
  <si>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</si>
  <si>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</si>
  <si>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</si>
  <si>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</si>
  <si>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</si>
  <si>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</si>
  <si>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</si>
  <si>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</si>
  <si>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</si>
  <si>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</si>
  <si>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</si>
  <si>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</si>
  <si>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</si>
  <si>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</si>
  <si>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</si>
  <si>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</si>
  <si>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</si>
  <si>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</si>
  <si>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</si>
  <si>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</si>
  <si>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</si>
  <si>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</si>
  <si>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</si>
  <si>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</si>
  <si>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</si>
  <si>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</si>
  <si>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</si>
  <si>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</si>
  <si>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</si>
  <si>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</si>
  <si>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</si>
  <si>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</si>
  <si>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</si>
  <si>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</si>
  <si>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</si>
  <si>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</si>
  <si>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</si>
  <si>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</si>
  <si>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</si>
  <si>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</si>
  <si>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</si>
  <si>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</si>
  <si>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</si>
  <si>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</si>
  <si>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</si>
  <si>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</si>
  <si>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</si>
  <si>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</si>
  <si>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</si>
  <si>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</si>
  <si>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</si>
  <si>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</si>
  <si>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</si>
  <si>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</si>
  <si>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</si>
  <si>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</si>
  <si>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</si>
  <si>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</si>
  <si>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</si>
  <si>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</si>
  <si>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</si>
  <si>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</si>
  <si>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</si>
  <si>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</si>
  <si>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</si>
  <si>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</si>
  <si>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</si>
  <si>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</si>
  <si>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</si>
  <si>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</si>
  <si>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</si>
  <si>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</si>
  <si>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</si>
  <si>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</si>
  <si>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</si>
  <si>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</si>
  <si>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</si>
  <si>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</si>
  <si>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</si>
  <si>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</si>
  <si>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</si>
  <si>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</si>
  <si>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</si>
  <si>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</si>
  <si>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</si>
  <si>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</si>
  <si>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</si>
  <si>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</si>
  <si>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</si>
  <si>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</si>
  <si>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</si>
  <si>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</si>
  <si>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</si>
  <si>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</si>
  <si>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</si>
  <si>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</si>
  <si>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</si>
  <si>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</si>
  <si>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</si>
  <si>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</si>
  <si>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</si>
  <si>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</si>
  <si>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</si>
  <si>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</si>
  <si>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</si>
  <si>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</si>
  <si>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</si>
  <si>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</si>
  <si>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</si>
  <si>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</si>
  <si>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</si>
  <si>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</si>
  <si>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</si>
  <si>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</si>
  <si>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</si>
  <si>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</si>
  <si>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</si>
  <si>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</si>
  <si>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</si>
  <si>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</si>
  <si>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</si>
  <si>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</si>
  <si>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</si>
  <si>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</si>
  <si>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</si>
  <si>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</si>
  <si>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</si>
  <si>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</si>
  <si>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</si>
  <si>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</si>
  <si>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</si>
  <si>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</si>
  <si>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</si>
  <si>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</si>
  <si>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</si>
  <si>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</si>
  <si>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</si>
  <si>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</si>
  <si>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</si>
  <si>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</si>
  <si>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</si>
  <si>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</si>
  <si>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</si>
  <si>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</si>
  <si>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</si>
  <si>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</si>
  <si>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</si>
  <si>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</si>
  <si>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</si>
  <si>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</si>
  <si>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</si>
  <si>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</si>
  <si>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</si>
  <si>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</si>
  <si>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</si>
  <si>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</si>
  <si>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</si>
  <si>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</si>
  <si>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</si>
  <si>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</si>
  <si>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</si>
  <si>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</si>
  <si>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</si>
  <si>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</si>
  <si>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</si>
  <si>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</si>
  <si>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</si>
  <si>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</si>
  <si>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</si>
  <si>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</si>
  <si>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</si>
  <si>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</si>
  <si>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</si>
  <si>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</si>
  <si>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</si>
  <si>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</si>
  <si>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</si>
  <si>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</si>
  <si>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</si>
  <si>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</si>
  <si>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</si>
  <si>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</si>
  <si>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</si>
  <si>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</si>
  <si>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</si>
  <si>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</si>
  <si>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</si>
  <si>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</si>
  <si>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</si>
  <si>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</si>
  <si>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</si>
  <si>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</si>
  <si>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</si>
  <si>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</si>
  <si>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</si>
  <si>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</si>
  <si>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</si>
  <si>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</si>
  <si>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</si>
  <si>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</si>
  <si>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</si>
  <si>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</si>
  <si>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</si>
  <si>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</si>
  <si>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</si>
  <si>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</si>
  <si>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</si>
  <si>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</si>
  <si>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</si>
  <si>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</si>
  <si>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</si>
  <si>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</si>
  <si>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</si>
  <si>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</si>
  <si>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</si>
  <si>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</si>
  <si>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</si>
  <si>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</si>
  <si>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</si>
  <si>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</si>
  <si>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</si>
  <si>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</si>
  <si>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</si>
  <si>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</si>
  <si>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</si>
  <si>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</si>
  <si>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</si>
  <si>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</si>
  <si>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</si>
  <si>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</si>
  <si>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</si>
  <si>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</si>
  <si>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</si>
  <si>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</si>
  <si>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</si>
  <si>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</si>
  <si>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</si>
  <si>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</si>
  <si>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</si>
  <si>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</si>
  <si>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</si>
  <si>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</si>
  <si>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</si>
  <si>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</si>
  <si>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</si>
  <si>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</si>
  <si>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</si>
  <si>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</si>
  <si>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</si>
  <si>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</si>
  <si>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</si>
  <si>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</si>
  <si>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</si>
  <si>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</si>
  <si>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</si>
  <si>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</si>
  <si>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</si>
  <si>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</si>
  <si>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</si>
  <si>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</si>
  <si>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</si>
  <si>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</si>
  <si>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</si>
  <si>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</si>
  <si>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</si>
  <si>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</si>
  <si>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</si>
  <si>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</si>
  <si>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</si>
  <si>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</si>
  <si>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</si>
  <si>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</si>
  <si>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</si>
  <si>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</si>
  <si>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</si>
  <si>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</si>
  <si>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</si>
  <si>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</si>
  <si>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</si>
  <si>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</si>
  <si>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</si>
  <si>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</si>
  <si>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</si>
  <si>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</si>
  <si>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</si>
  <si>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</si>
  <si>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</si>
  <si>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</si>
  <si>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</si>
  <si>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</si>
  <si>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</si>
  <si>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</si>
  <si>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</si>
  <si>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</si>
  <si>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</si>
  <si>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</si>
  <si>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</si>
  <si>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</si>
  <si>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</si>
  <si>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</si>
  <si>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</si>
  <si>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</si>
  <si>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</si>
  <si>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</si>
  <si>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</si>
  <si>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</si>
  <si>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</si>
  <si>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</si>
  <si>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</si>
  <si>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</si>
  <si>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</si>
  <si>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</si>
  <si>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</si>
  <si>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</si>
  <si>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</si>
  <si>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</si>
  <si>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</si>
  <si>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</si>
  <si>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</si>
  <si>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</si>
  <si>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</si>
  <si>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</si>
  <si>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</si>
  <si>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</si>
  <si>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</si>
  <si>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</si>
  <si>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</si>
  <si>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</si>
  <si>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</si>
  <si>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</si>
  <si>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</si>
  <si>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</si>
  <si>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</si>
  <si>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</si>
  <si>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</si>
  <si>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</si>
  <si>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</si>
  <si>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</si>
  <si>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</si>
  <si>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</si>
  <si>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</si>
  <si>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</si>
  <si>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</si>
  <si>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</si>
  <si>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</si>
  <si>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</si>
  <si>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</si>
  <si>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</si>
  <si>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</si>
  <si>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</si>
  <si>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</si>
  <si>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</si>
  <si>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</si>
  <si>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</si>
  <si>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</si>
  <si>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</si>
  <si>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</si>
  <si>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</si>
  <si>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</si>
  <si>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</si>
  <si>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</si>
  <si>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</si>
  <si>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</si>
  <si>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</si>
  <si>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</si>
  <si>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</si>
  <si>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</si>
  <si>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</si>
  <si>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</si>
  <si>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</si>
  <si>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</si>
  <si>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</si>
  <si>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</si>
  <si>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</si>
  <si>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</si>
  <si>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</si>
  <si>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</si>
  <si>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</si>
  <si>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</si>
  <si>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</si>
  <si>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</si>
  <si>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</si>
  <si>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</si>
  <si>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</si>
  <si>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</si>
  <si>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</si>
  <si>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</si>
  <si>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</si>
  <si>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</si>
  <si>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</si>
  <si>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</si>
  <si>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</si>
  <si>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</si>
  <si>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</si>
  <si>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</si>
  <si>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</si>
  <si>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</si>
  <si>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</si>
  <si>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</si>
  <si>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</si>
  <si>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</si>
  <si>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</si>
  <si>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</si>
  <si>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</si>
  <si>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</si>
  <si>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</si>
  <si>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</si>
  <si>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</si>
  <si>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</si>
  <si>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</si>
  <si>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</si>
  <si>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</si>
  <si>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</si>
  <si>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</si>
  <si>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</si>
  <si>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</si>
  <si>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</si>
  <si>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</si>
  <si>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</si>
  <si>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</si>
  <si>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</si>
  <si>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</si>
  <si>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</si>
  <si>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</si>
  <si>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</si>
  <si>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</si>
  <si>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</si>
  <si>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</si>
  <si>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</si>
  <si>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</si>
  <si>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</si>
  <si>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</si>
  <si>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</si>
  <si>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</si>
  <si>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</si>
  <si>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</si>
  <si>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</si>
  <si>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</si>
  <si>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</si>
  <si>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</si>
  <si>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</si>
  <si>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</si>
  <si>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</si>
  <si>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</si>
  <si>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</si>
  <si>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</si>
  <si>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</si>
  <si>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</si>
  <si>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</si>
  <si>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</si>
  <si>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</si>
  <si>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</si>
  <si>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</si>
  <si>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</si>
  <si>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</si>
  <si>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</si>
  <si>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</si>
  <si>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</si>
  <si>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</si>
  <si>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</si>
  <si>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</si>
  <si>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</si>
  <si>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</si>
  <si>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</si>
  <si>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</si>
  <si>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</si>
  <si>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</si>
  <si>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</si>
  <si>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</si>
  <si>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</si>
  <si>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</si>
  <si>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</si>
  <si>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</si>
  <si>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</si>
  <si>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</si>
  <si>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</si>
  <si>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</si>
  <si>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</si>
  <si>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</si>
  <si>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</si>
  <si>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</si>
  <si>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</si>
  <si>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</si>
  <si>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</si>
  <si>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</si>
  <si>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</si>
  <si>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</si>
  <si>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</si>
  <si>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</si>
  <si>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</si>
  <si>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</si>
  <si>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</si>
  <si>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</si>
  <si>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</si>
  <si>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</si>
  <si>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</si>
  <si>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</si>
  <si>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</si>
  <si>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</si>
  <si>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</si>
  <si>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</si>
  <si>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</si>
  <si>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</si>
  <si>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</si>
  <si>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</si>
  <si>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</si>
  <si>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</si>
  <si>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</si>
  <si>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</si>
  <si>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</si>
  <si>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</si>
  <si>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</si>
  <si>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</si>
  <si>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</si>
  <si>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</si>
  <si>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</si>
  <si>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</si>
  <si>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</si>
  <si>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</si>
  <si>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</si>
  <si>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</si>
  <si>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</si>
  <si>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</si>
  <si>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</si>
  <si>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</si>
  <si>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</si>
  <si>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</si>
  <si>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</si>
  <si>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</si>
  <si>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</si>
  <si>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</si>
  <si>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</si>
  <si>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</si>
  <si>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</si>
  <si>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</si>
  <si>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</si>
  <si>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</si>
  <si>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</si>
  <si>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</si>
  <si>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</si>
  <si>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</si>
  <si>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</si>
  <si>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</si>
  <si>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</si>
  <si>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</si>
  <si>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</si>
  <si>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</si>
  <si>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</si>
  <si>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</si>
  <si>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</si>
  <si>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</si>
  <si>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</si>
  <si>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</si>
  <si>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</si>
  <si>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</si>
  <si>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</si>
  <si>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</si>
  <si>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</si>
  <si>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</si>
  <si>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</si>
  <si>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</si>
  <si>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</si>
  <si>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</si>
  <si>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</si>
  <si>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</si>
  <si>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</si>
  <si>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</si>
  <si>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</si>
  <si>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</si>
  <si>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</si>
  <si>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</si>
  <si>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</si>
  <si>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</si>
  <si>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</si>
  <si>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</si>
  <si>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</si>
  <si>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</si>
  <si>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</si>
  <si>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</si>
  <si>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</si>
  <si>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</si>
  <si>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</si>
  <si>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</si>
  <si>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</si>
  <si>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</si>
  <si>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</si>
  <si>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</si>
  <si>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</si>
  <si>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</si>
  <si>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</si>
  <si>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</si>
  <si>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</si>
  <si>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</si>
  <si>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</si>
  <si>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</si>
  <si>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</si>
  <si>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</si>
  <si>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</si>
  <si>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</si>
  <si>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</si>
  <si>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</si>
  <si>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</si>
  <si>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</si>
  <si>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</si>
  <si>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</si>
  <si>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</si>
  <si>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</si>
  <si>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</si>
  <si>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</si>
  <si>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</si>
  <si>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</si>
  <si>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</si>
  <si>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</si>
  <si>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</si>
  <si>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</si>
  <si>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</si>
  <si>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</si>
  <si>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</si>
  <si>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</si>
  <si>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</si>
  <si>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</si>
  <si>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</si>
  <si>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</si>
  <si>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</si>
  <si>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</si>
  <si>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</si>
  <si>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</si>
  <si>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</si>
  <si>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</si>
  <si>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</si>
  <si>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</si>
  <si>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</si>
  <si>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</si>
  <si>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</si>
  <si>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</si>
  <si>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</si>
  <si>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</si>
  <si>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</si>
  <si>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</si>
  <si>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</si>
  <si>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</si>
  <si>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</si>
  <si>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</si>
  <si>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</si>
  <si>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</si>
  <si>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</si>
  <si>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</si>
  <si>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</si>
  <si>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</si>
  <si>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</si>
  <si>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</si>
  <si>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</si>
  <si>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</si>
  <si>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</si>
  <si>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</si>
  <si>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</si>
  <si>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</si>
  <si>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</si>
  <si>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</si>
  <si>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</si>
  <si>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</si>
  <si>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</si>
  <si>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</si>
  <si>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</si>
  <si>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</si>
  <si>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</si>
  <si>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</si>
  <si>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</si>
  <si>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</si>
  <si>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</si>
  <si>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</si>
  <si>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</si>
  <si>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</si>
  <si>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</si>
  <si>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</si>
  <si>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</si>
  <si>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</si>
  <si>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</si>
  <si>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</si>
  <si>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</si>
  <si>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</si>
  <si>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</si>
  <si>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</si>
  <si>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</si>
  <si>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</si>
  <si>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</si>
  <si>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</si>
  <si>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</si>
  <si>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</si>
  <si>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</si>
  <si>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</si>
  <si>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</si>
  <si>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</si>
  <si>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</si>
  <si>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</si>
  <si>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</si>
  <si>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</si>
  <si>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</si>
  <si>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</si>
  <si>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</si>
  <si>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</si>
  <si>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</si>
  <si>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</si>
  <si>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</si>
  <si>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</si>
  <si>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</si>
  <si>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</si>
  <si>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</si>
  <si>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</si>
  <si>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</si>
  <si>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</si>
  <si>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</si>
  <si>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</si>
  <si>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</si>
  <si>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</si>
  <si>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</si>
  <si>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</si>
  <si>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</si>
  <si>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</si>
  <si>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</si>
  <si>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</si>
  <si>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</si>
  <si>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</si>
  <si>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</si>
  <si>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</si>
  <si>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</si>
  <si>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</si>
  <si>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</si>
  <si>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</si>
  <si>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</si>
  <si>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</si>
  <si>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</si>
  <si>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</si>
  <si>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</si>
  <si>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</si>
  <si>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</si>
  <si>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</si>
  <si>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</si>
  <si>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</si>
  <si>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</si>
  <si>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</si>
  <si>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</si>
  <si>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</si>
  <si>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</si>
  <si>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</si>
  <si>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</si>
  <si>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</si>
  <si>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</si>
  <si>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</si>
  <si>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</si>
  <si>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</si>
  <si>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</si>
  <si>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</si>
  <si>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</si>
  <si>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</si>
  <si>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</si>
  <si>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</si>
  <si>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</si>
  <si>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</si>
  <si>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</si>
  <si>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</si>
  <si>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</si>
  <si>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</si>
  <si>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</si>
  <si>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</si>
  <si>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</si>
  <si>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</si>
  <si>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</si>
  <si>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</si>
  <si>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</si>
  <si>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</si>
  <si>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</si>
  <si>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</si>
  <si>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</si>
  <si>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</si>
  <si>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</si>
  <si>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</si>
  <si>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</si>
  <si>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</si>
  <si>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</si>
  <si>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</si>
  <si>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</si>
  <si>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</si>
  <si>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</si>
  <si>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</si>
  <si>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</si>
  <si>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</si>
  <si>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</si>
  <si>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</si>
  <si>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</si>
  <si>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</si>
  <si>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</si>
  <si>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</si>
  <si>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</si>
  <si>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</si>
  <si>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</si>
  <si>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</si>
  <si>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</si>
  <si>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</si>
  <si>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</si>
  <si>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</si>
  <si>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</si>
  <si>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</si>
  <si>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</si>
  <si>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</si>
  <si>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</si>
  <si>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</si>
  <si>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</si>
  <si>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</si>
  <si>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</si>
  <si>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</si>
  <si>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</si>
  <si>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</si>
  <si>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</si>
  <si>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</si>
  <si>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</si>
  <si>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</si>
  <si>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</si>
  <si>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</si>
  <si>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</si>
  <si>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</si>
  <si>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</si>
  <si>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</si>
  <si>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</si>
  <si>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</si>
  <si>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</si>
  <si>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</si>
  <si>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</si>
  <si>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</si>
  <si>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</si>
  <si>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</si>
  <si>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</si>
  <si>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</si>
  <si>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</si>
  <si>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</si>
  <si>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</si>
  <si>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</si>
  <si>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</si>
  <si>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</si>
  <si>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</si>
  <si>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</si>
  <si>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</si>
  <si>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</si>
  <si>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</si>
  <si>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</si>
  <si>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</si>
  <si>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</si>
  <si>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</si>
  <si>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</si>
  <si>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</si>
  <si>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</si>
  <si>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</si>
  <si>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</si>
  <si>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</si>
  <si>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</si>
  <si>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</si>
  <si>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</si>
  <si>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</si>
  <si>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</si>
  <si>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</si>
  <si>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</si>
  <si>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</si>
  <si>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</si>
  <si>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</si>
  <si>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</si>
  <si>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</si>
  <si>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</si>
  <si>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</si>
  <si>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</si>
  <si>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</si>
  <si>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</si>
  <si>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</si>
  <si>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</si>
  <si>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</si>
  <si>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</si>
  <si>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</si>
  <si>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</si>
  <si>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</si>
  <si>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</si>
  <si>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</si>
  <si>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</si>
  <si>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</si>
  <si>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</si>
  <si>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</si>
  <si>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</si>
  <si>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</si>
  <si>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</si>
  <si>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</si>
  <si>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</si>
  <si>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</si>
  <si>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</si>
  <si>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</si>
  <si>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</si>
  <si>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</si>
  <si>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</si>
  <si>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</si>
  <si>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</si>
  <si>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</si>
  <si>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</si>
  <si>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</si>
  <si>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</si>
  <si>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</si>
  <si>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</si>
  <si>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</si>
  <si>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</si>
  <si>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</si>
  <si>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</si>
  <si>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</si>
  <si>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</si>
  <si>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</si>
  <si>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</si>
  <si>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</si>
  <si>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</si>
  <si>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</si>
  <si>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</si>
  <si>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</si>
  <si>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</si>
  <si>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</si>
  <si>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</si>
  <si>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</si>
  <si>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</si>
  <si>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</si>
  <si>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</si>
  <si>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</si>
  <si>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</si>
  <si>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</si>
  <si>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</si>
  <si>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</si>
  <si>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</si>
  <si>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</si>
  <si>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</si>
  <si>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</si>
  <si>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</si>
  <si>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</si>
  <si>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</si>
  <si>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</si>
  <si>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</si>
  <si>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</si>
  <si>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</si>
  <si>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</si>
  <si>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</si>
  <si>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</si>
  <si>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</si>
  <si>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</si>
  <si>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</si>
  <si>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</si>
  <si>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</si>
  <si>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</si>
  <si>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</si>
  <si>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</si>
  <si>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</si>
  <si>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</si>
  <si>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</si>
  <si>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</si>
  <si>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</si>
  <si>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</si>
  <si>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</si>
  <si>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</si>
  <si>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</si>
  <si>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</si>
  <si>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</si>
  <si>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</si>
  <si>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</si>
  <si>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</si>
  <si>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</si>
  <si>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</si>
  <si>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</si>
  <si>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</si>
  <si>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</si>
  <si>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</si>
  <si>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</si>
  <si>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</si>
  <si>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</si>
  <si>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</si>
  <si>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</si>
  <si>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</si>
  <si>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</si>
  <si>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</si>
  <si>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</si>
  <si>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</si>
  <si>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</si>
  <si>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</si>
  <si>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</si>
  <si>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</si>
  <si>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</si>
  <si>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</si>
  <si>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</si>
  <si>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</si>
  <si>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</si>
  <si>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</si>
  <si>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</si>
  <si>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</si>
  <si>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</si>
  <si>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</si>
  <si>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</si>
  <si>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</si>
  <si>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</si>
  <si>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</si>
  <si>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</si>
  <si>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</si>
  <si>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</si>
  <si>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</si>
  <si>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</si>
  <si>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</si>
  <si>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</si>
  <si>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</si>
  <si>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</si>
  <si>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</si>
  <si>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</si>
  <si>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</si>
  <si>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</si>
  <si>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</si>
  <si>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</si>
  <si>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</si>
  <si>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</si>
  <si>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</si>
  <si>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</si>
  <si>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</si>
  <si>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</si>
  <si>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</si>
  <si>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</si>
  <si>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</si>
  <si>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</si>
  <si>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</si>
  <si>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</si>
  <si>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</si>
  <si>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</si>
  <si>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</si>
  <si>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</si>
  <si>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</si>
  <si>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</si>
  <si>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</si>
  <si>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</si>
  <si>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</si>
  <si>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</si>
  <si>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</si>
  <si>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</si>
  <si>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</si>
  <si>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</si>
  <si>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</si>
  <si>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</si>
  <si>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</si>
  <si>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</si>
  <si>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</si>
  <si>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</si>
  <si>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</si>
  <si>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</si>
  <si>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</si>
  <si>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</si>
  <si>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</si>
  <si>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</si>
  <si>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</si>
  <si>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</si>
  <si>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</si>
  <si>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</si>
  <si>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</si>
  <si>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</si>
  <si>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</si>
  <si>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</si>
  <si>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</si>
  <si>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</si>
  <si>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</si>
  <si>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</si>
  <si>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</si>
  <si>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</si>
  <si>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</si>
  <si>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</si>
  <si>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</si>
  <si>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</si>
  <si>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</si>
  <si>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</si>
  <si>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</si>
  <si>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</si>
  <si>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</si>
  <si>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</si>
  <si>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</si>
  <si>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</si>
  <si>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</si>
  <si>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</si>
  <si>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</si>
  <si>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</si>
  <si>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</si>
  <si>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</si>
  <si>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</si>
  <si>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</si>
  <si>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</si>
  <si>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</si>
  <si>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</si>
  <si>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</si>
  <si>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</si>
  <si>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</si>
  <si>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</si>
  <si>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</si>
  <si>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</si>
  <si>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</si>
  <si>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</si>
  <si>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</si>
  <si>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</si>
  <si>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</si>
  <si>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</si>
  <si>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</si>
  <si>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</si>
  <si>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</si>
  <si>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</si>
  <si>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</si>
  <si>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</si>
  <si>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</si>
  <si>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</si>
  <si>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</si>
  <si>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</si>
  <si>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</si>
  <si>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</si>
  <si>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</si>
  <si>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</si>
  <si>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</si>
  <si>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</si>
  <si>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</si>
  <si>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</si>
  <si>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</si>
  <si>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</si>
  <si>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</si>
  <si>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</si>
  <si>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</si>
  <si>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</si>
  <si>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</si>
  <si>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</si>
  <si>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</si>
  <si>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</si>
  <si>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</si>
  <si>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</si>
  <si>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</si>
  <si>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</si>
  <si>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</si>
  <si>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</si>
  <si>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</si>
  <si>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</si>
  <si>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</si>
  <si>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</si>
  <si>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</si>
  <si>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</si>
  <si>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</si>
  <si>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</si>
  <si>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</si>
  <si>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</si>
  <si>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</si>
  <si>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</si>
  <si>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</si>
  <si>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</si>
  <si>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</si>
  <si>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</si>
  <si>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</si>
  <si>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</si>
  <si>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</si>
  <si>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</si>
  <si>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</si>
  <si>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</si>
  <si>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</si>
  <si>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</si>
  <si>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</si>
  <si>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</si>
  <si>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</si>
  <si>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</si>
  <si>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</si>
  <si>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</si>
  <si>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</si>
  <si>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</si>
  <si>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</si>
  <si>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</si>
  <si>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</si>
  <si>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</si>
  <si>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</si>
  <si>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</si>
  <si>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</si>
  <si>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</si>
  <si>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</si>
  <si>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</si>
  <si>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</si>
  <si>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</si>
  <si>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</si>
  <si>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</si>
  <si>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</si>
  <si>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</si>
  <si>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</si>
  <si>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</si>
  <si>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</si>
  <si>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</si>
  <si>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</si>
  <si>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</si>
  <si>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</si>
  <si>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</si>
  <si>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</si>
  <si>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</si>
  <si>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</si>
  <si>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</si>
  <si>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</si>
  <si>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</si>
  <si>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</si>
  <si>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</si>
  <si>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</si>
  <si>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</si>
  <si>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</si>
  <si>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</si>
  <si>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</si>
  <si>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</si>
  <si>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</si>
  <si>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</si>
  <si>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</si>
  <si>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</si>
  <si>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</si>
  <si>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</si>
  <si>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</si>
  <si>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</si>
  <si>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</si>
  <si>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</si>
  <si>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</si>
  <si>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</si>
  <si>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</si>
  <si>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</si>
  <si>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</si>
  <si>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</si>
  <si>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</si>
  <si>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</si>
  <si>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</si>
  <si>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</si>
  <si>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</si>
  <si>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</si>
  <si>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</si>
  <si>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</si>
  <si>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</si>
  <si>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</si>
  <si>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</si>
  <si>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</si>
  <si>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</si>
  <si>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</si>
  <si>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</si>
  <si>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</si>
  <si>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</si>
  <si>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</si>
  <si>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</si>
  <si>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</si>
  <si>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</si>
  <si>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</si>
  <si>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</si>
  <si>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</si>
  <si>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</si>
  <si>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</si>
  <si>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</si>
  <si>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</si>
  <si>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</si>
  <si>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</si>
  <si>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</si>
  <si>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</si>
  <si>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</si>
  <si>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</si>
  <si>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</si>
  <si>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</si>
  <si>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</si>
  <si>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</si>
  <si>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</si>
  <si>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</si>
  <si>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</si>
  <si>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</si>
  <si>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</si>
  <si>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</si>
  <si>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</si>
  <si>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</si>
  <si>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</si>
  <si>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</si>
  <si>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</si>
  <si>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</si>
  <si>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</si>
  <si>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</si>
  <si>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</si>
  <si>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</si>
  <si>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</si>
  <si>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</si>
  <si>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</si>
  <si>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</si>
  <si>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</si>
  <si>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</si>
  <si>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</si>
  <si>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</si>
  <si>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</si>
  <si>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</si>
  <si>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</si>
  <si>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</si>
  <si>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</si>
  <si>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</si>
  <si>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</si>
  <si>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</si>
  <si>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</si>
  <si>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</si>
  <si>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</si>
  <si>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</si>
  <si>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</si>
  <si>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</si>
  <si>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</si>
  <si>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</si>
  <si>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</si>
  <si>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</si>
  <si>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</si>
  <si>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</si>
  <si>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</si>
  <si>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</si>
  <si>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</si>
  <si>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</si>
  <si>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</si>
  <si>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</si>
  <si>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</si>
  <si>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</si>
  <si>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</si>
  <si>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</si>
  <si>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</si>
  <si>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</si>
  <si>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</si>
  <si>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</si>
  <si>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</si>
  <si>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</si>
  <si>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</si>
  <si>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</si>
  <si>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</si>
  <si>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</si>
  <si>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</si>
  <si>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</si>
  <si>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</si>
  <si>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</si>
  <si>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</si>
  <si>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</si>
  <si>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</si>
  <si>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</si>
  <si>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</si>
  <si>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</si>
  <si>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</si>
  <si>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</si>
  <si>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</si>
  <si>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</si>
  <si>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</si>
  <si>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</si>
  <si>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</si>
  <si>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</si>
  <si>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</si>
  <si>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</si>
  <si>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</si>
  <si>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</si>
  <si>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</si>
  <si>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</si>
  <si>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</si>
  <si>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</si>
  <si>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</si>
  <si>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</si>
  <si>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</si>
  <si>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</si>
  <si>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</si>
  <si>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</si>
  <si>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</si>
  <si>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</si>
  <si>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</si>
  <si>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</si>
  <si>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</si>
  <si>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</si>
  <si>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</si>
  <si>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</si>
  <si>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</si>
  <si>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</si>
  <si>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</si>
  <si>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</si>
  <si>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</si>
  <si>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</si>
  <si>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</si>
  <si>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</si>
  <si>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</si>
  <si>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</si>
  <si>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</si>
  <si>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</si>
  <si>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</si>
  <si>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</si>
  <si>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</si>
  <si>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</si>
  <si>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</si>
  <si>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</si>
  <si>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</si>
  <si>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</si>
  <si>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</si>
  <si>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</si>
  <si>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</si>
  <si>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</si>
  <si>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</si>
  <si>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</si>
  <si>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</si>
  <si>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</si>
  <si>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</si>
  <si>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</si>
  <si>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</si>
  <si>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</si>
  <si>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</si>
  <si>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</si>
  <si>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</si>
  <si>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</si>
  <si>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</si>
  <si>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</si>
  <si>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</si>
  <si>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</si>
  <si>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</si>
  <si>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</si>
  <si>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</si>
  <si>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</si>
  <si>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</si>
  <si>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</si>
  <si>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</si>
  <si>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</si>
  <si>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</si>
  <si>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</si>
  <si>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</si>
  <si>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</si>
  <si>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</si>
  <si>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</si>
  <si>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</si>
  <si>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</si>
  <si>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</si>
  <si>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</si>
  <si>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</si>
  <si>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</si>
  <si>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</si>
  <si>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</si>
  <si>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</si>
  <si>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</si>
  <si>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</si>
  <si>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</si>
  <si>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</si>
  <si>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</si>
  <si>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</si>
  <si>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</si>
  <si>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</si>
  <si>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</si>
  <si>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</si>
  <si>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</si>
  <si>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</si>
  <si>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</si>
  <si>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</si>
  <si>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</si>
  <si>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</si>
  <si>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</si>
  <si>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</si>
  <si>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</si>
  <si>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</si>
  <si>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</si>
  <si>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</si>
  <si>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</si>
  <si>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</si>
  <si>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</si>
  <si>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</si>
  <si>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</si>
  <si>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</si>
  <si>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</si>
  <si>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</si>
  <si>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</si>
  <si>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</si>
  <si>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</si>
  <si>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</si>
  <si>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</si>
  <si>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</si>
  <si>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</si>
  <si>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</si>
  <si>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</si>
  <si>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</si>
  <si>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</si>
  <si>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</si>
  <si>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</si>
  <si>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</si>
  <si>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</si>
  <si>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</si>
  <si>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</si>
  <si>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</si>
  <si>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</si>
  <si>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</si>
  <si>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</si>
  <si>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</si>
  <si>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</si>
  <si>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</si>
  <si>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</si>
  <si>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</si>
  <si>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</si>
  <si>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</si>
  <si>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</si>
  <si>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</si>
  <si>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</si>
  <si>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</si>
  <si>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</si>
  <si>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</si>
  <si>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</si>
  <si>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</si>
  <si>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</si>
  <si>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</si>
  <si>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</si>
  <si>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</si>
  <si>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</si>
  <si>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</si>
  <si>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</si>
  <si>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</si>
  <si>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</si>
  <si>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</si>
  <si>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</si>
  <si>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</si>
  <si>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</si>
  <si>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</si>
  <si>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</si>
  <si>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</si>
  <si>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</si>
  <si>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</si>
  <si>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</si>
  <si>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</si>
  <si>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</si>
  <si>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</si>
  <si>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</si>
  <si>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</si>
  <si>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</si>
  <si>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</si>
  <si>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</si>
  <si>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</si>
  <si>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</si>
  <si>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</si>
  <si>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</si>
  <si>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</si>
  <si>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</si>
  <si>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</si>
  <si>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</si>
  <si>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</si>
  <si>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</si>
  <si>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</si>
  <si>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</si>
  <si>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</si>
  <si>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</si>
  <si>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</si>
  <si>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</si>
  <si>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</si>
  <si>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</si>
  <si>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</si>
  <si>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</si>
  <si>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</si>
  <si>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</si>
  <si>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</si>
  <si>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</si>
  <si>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</si>
  <si>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</si>
  <si>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</si>
  <si>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</si>
  <si>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</si>
  <si>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</si>
  <si>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</si>
  <si>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</si>
  <si>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</si>
  <si>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</si>
  <si>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</si>
  <si>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</si>
  <si>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</si>
  <si>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</si>
  <si>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</si>
  <si>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</si>
  <si>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</si>
  <si>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</si>
  <si>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</si>
  <si>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</si>
  <si>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</si>
  <si>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</si>
  <si>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</si>
  <si>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</si>
  <si>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</si>
  <si>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</si>
  <si>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</si>
  <si>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</si>
  <si>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</si>
  <si>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</si>
  <si>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</si>
  <si>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</si>
  <si>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</si>
  <si>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</si>
  <si>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</si>
  <si>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</si>
  <si>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</si>
  <si>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</si>
  <si>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</si>
  <si>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</si>
  <si>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</si>
  <si>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</si>
  <si>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</si>
  <si>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</si>
  <si>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</si>
  <si>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</si>
  <si>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</si>
  <si>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</si>
  <si>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</si>
  <si>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</si>
  <si>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</si>
  <si>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</si>
  <si>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</si>
  <si>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</si>
  <si>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</si>
  <si>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</si>
  <si>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</si>
  <si>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</si>
  <si>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</si>
  <si>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</si>
  <si>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</si>
  <si>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</si>
  <si>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</si>
  <si>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</si>
  <si>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</si>
  <si>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</si>
  <si>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</si>
  <si>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</si>
  <si>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</si>
  <si>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</si>
  <si>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</si>
  <si>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</si>
  <si>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</si>
  <si>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</si>
  <si>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</si>
  <si>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</si>
  <si>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</si>
  <si>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</si>
  <si>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</si>
  <si>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</si>
  <si>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</si>
  <si>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</si>
  <si>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</si>
  <si>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</si>
  <si>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</si>
  <si>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</si>
  <si>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</si>
  <si>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</si>
  <si>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</si>
  <si>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</si>
  <si>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</si>
  <si>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</si>
  <si>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</si>
  <si>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</si>
  <si>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</si>
  <si>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</si>
  <si>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</si>
  <si>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</si>
  <si>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</si>
  <si>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</si>
  <si>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</si>
  <si>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</si>
  <si>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</si>
  <si>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</si>
  <si>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</si>
  <si>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</si>
  <si>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</si>
  <si>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</si>
  <si>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</si>
  <si>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</si>
  <si>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</si>
  <si>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</si>
  <si>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</si>
  <si>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</si>
  <si>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</si>
  <si>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</si>
  <si>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</si>
  <si>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</si>
  <si>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</si>
  <si>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</si>
  <si>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</si>
  <si>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</si>
  <si>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</si>
  <si>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</si>
  <si>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</si>
  <si>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</si>
  <si>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</si>
  <si>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</si>
  <si>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</si>
  <si>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</si>
  <si>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</si>
  <si>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</si>
  <si>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</si>
  <si>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</si>
  <si>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</si>
  <si>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</si>
  <si>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</si>
  <si>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</si>
  <si>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</si>
  <si>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</si>
  <si>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</si>
  <si>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</si>
  <si>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</si>
  <si>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</si>
  <si>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</si>
  <si>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</si>
  <si>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</si>
  <si>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</si>
  <si>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</si>
  <si>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</si>
  <si>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</si>
  <si>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</si>
  <si>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</si>
  <si>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</si>
  <si>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</si>
  <si>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</si>
  <si>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</si>
  <si>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</si>
  <si>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</si>
  <si>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</si>
  <si>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</si>
  <si>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</si>
  <si>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</si>
  <si>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</si>
  <si>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</si>
  <si>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</si>
  <si>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</si>
  <si>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</si>
  <si>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</si>
  <si>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</si>
  <si>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</si>
  <si>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</si>
  <si>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</si>
  <si>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</si>
  <si>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</si>
  <si>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</si>
  <si>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</si>
  <si>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</si>
  <si>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</si>
  <si>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</si>
  <si>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</si>
  <si>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</si>
  <si>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</si>
  <si>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</si>
  <si>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</si>
  <si>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</si>
  <si>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</si>
  <si>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</si>
  <si>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</si>
  <si>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</si>
  <si>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</si>
  <si>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</si>
  <si>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</si>
  <si>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</si>
  <si>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</si>
  <si>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</si>
  <si>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</si>
  <si>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</si>
  <si>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</si>
  <si>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</si>
  <si>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</si>
  <si>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</si>
  <si>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</si>
  <si>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</si>
  <si>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</si>
  <si>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</si>
  <si>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</si>
  <si>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</si>
  <si>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</si>
  <si>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</si>
  <si>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</si>
  <si>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</si>
  <si>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</si>
  <si>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</si>
  <si>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</si>
  <si>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</si>
  <si>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</si>
  <si>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</si>
  <si>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</si>
  <si>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</si>
  <si>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</si>
  <si>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</si>
  <si>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</si>
  <si>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</si>
  <si>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</si>
  <si>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</si>
  <si>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</si>
  <si>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</si>
  <si>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</si>
  <si>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</si>
  <si>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</si>
  <si>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</si>
  <si>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</si>
  <si>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</si>
  <si>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</si>
  <si>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</si>
  <si>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</si>
  <si>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</si>
  <si>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</si>
  <si>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</si>
  <si>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</si>
  <si>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</si>
  <si>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</si>
  <si>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</si>
  <si>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</si>
  <si>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</si>
  <si>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</si>
  <si>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</si>
  <si>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</si>
  <si>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</si>
  <si>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</si>
  <si>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</si>
  <si>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</si>
  <si>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</si>
  <si>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</si>
  <si>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</si>
  <si>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</si>
  <si>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</si>
  <si>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</si>
  <si>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</si>
  <si>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</si>
  <si>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</si>
  <si>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</si>
  <si>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</si>
  <si>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</si>
  <si>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</si>
  <si>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</si>
  <si>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</si>
  <si>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</si>
  <si>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</si>
  <si>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</si>
  <si>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</si>
  <si>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</si>
  <si>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</si>
  <si>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</si>
  <si>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</si>
  <si>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</si>
  <si>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</si>
  <si>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</si>
  <si>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</si>
  <si>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</si>
  <si>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</si>
  <si>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</si>
  <si>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</si>
  <si>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</si>
  <si>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</si>
  <si>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</si>
  <si>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</si>
  <si>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</si>
  <si>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</si>
  <si>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</si>
  <si>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</si>
  <si>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</si>
  <si>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</si>
  <si>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</si>
  <si>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</si>
  <si>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</si>
  <si>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</si>
  <si>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</si>
  <si>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</si>
  <si>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</si>
  <si>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</si>
  <si>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</si>
  <si>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</si>
  <si>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</si>
  <si>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</si>
  <si>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</si>
  <si>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</si>
  <si>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</si>
  <si>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</si>
  <si>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</si>
  <si>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</si>
  <si>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</si>
  <si>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</si>
  <si>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</si>
  <si>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</si>
  <si>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</si>
  <si>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</si>
  <si>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</si>
  <si>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</si>
  <si>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</si>
  <si>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</si>
  <si>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</si>
  <si>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</si>
  <si>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</si>
  <si>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</si>
  <si>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</si>
  <si>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</si>
  <si>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</si>
  <si>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</si>
  <si>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</si>
  <si>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</si>
  <si>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</si>
  <si>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</si>
  <si>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</si>
  <si>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</si>
  <si>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</si>
  <si>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</si>
  <si>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</si>
  <si>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</si>
  <si>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</si>
  <si>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</si>
  <si>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</si>
  <si>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</si>
  <si>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</si>
  <si>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</si>
  <si>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</si>
  <si>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</si>
  <si>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</si>
  <si>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</si>
  <si>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</si>
  <si>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</si>
  <si>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</si>
  <si>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</si>
  <si>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</si>
  <si>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</si>
  <si>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</si>
  <si>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</si>
  <si>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</si>
  <si>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</si>
  <si>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</si>
  <si>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</si>
  <si>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</si>
  <si>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</si>
  <si>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</si>
  <si>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</si>
  <si>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</si>
  <si>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</si>
  <si>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</si>
  <si>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</si>
  <si>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</si>
  <si>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</si>
  <si>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</si>
  <si>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</si>
  <si>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</si>
  <si>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</si>
  <si>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</si>
  <si>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</si>
  <si>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</si>
  <si>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</si>
  <si>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</si>
  <si>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</si>
  <si>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</si>
  <si>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</si>
  <si>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</si>
  <si>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</si>
  <si>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</si>
  <si>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</si>
  <si>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</si>
  <si>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</si>
  <si>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</si>
  <si>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</si>
  <si>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</si>
  <si>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</si>
  <si>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</si>
  <si>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</si>
  <si>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</si>
  <si>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</si>
  <si>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</si>
  <si>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</si>
  <si>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</si>
  <si>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</si>
  <si>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</si>
  <si>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</si>
  <si>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</si>
  <si>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</si>
  <si>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</si>
  <si>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</si>
  <si>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</si>
  <si>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</si>
  <si>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</si>
  <si>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</si>
  <si>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</si>
  <si>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</si>
  <si>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</si>
  <si>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</si>
  <si>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</si>
  <si>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</si>
  <si>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</si>
  <si>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</si>
  <si>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</si>
  <si>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</si>
  <si>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</si>
  <si>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</si>
  <si>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</si>
  <si>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</si>
  <si>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</si>
  <si>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</si>
  <si>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</si>
  <si>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</si>
  <si>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</si>
  <si>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</si>
  <si>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</si>
  <si>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</si>
  <si>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</si>
  <si>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</si>
  <si>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</si>
  <si>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</si>
  <si>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</si>
  <si>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</si>
  <si>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</si>
  <si>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</si>
  <si>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</si>
  <si>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</si>
  <si>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</si>
  <si>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</si>
  <si>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</si>
  <si>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</si>
  <si>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</si>
  <si>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</si>
  <si>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</si>
  <si>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</si>
  <si>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</si>
  <si>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</si>
  <si>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</si>
  <si>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</si>
  <si>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</si>
  <si>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</si>
  <si>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</si>
  <si>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</si>
  <si>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</si>
  <si>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</si>
  <si>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</si>
  <si>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</si>
  <si>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</si>
  <si>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</si>
  <si>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</si>
  <si>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</si>
  <si>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</si>
  <si>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</si>
  <si>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</si>
  <si>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</si>
  <si>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</si>
  <si>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</si>
  <si>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</si>
  <si>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</si>
  <si>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</si>
  <si>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</si>
  <si>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</si>
  <si>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</si>
  <si>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</si>
  <si>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</si>
  <si>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</si>
  <si>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</si>
  <si>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</si>
  <si>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</si>
  <si>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</si>
  <si>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</si>
  <si>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</si>
  <si>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</si>
  <si>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</si>
  <si>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</si>
  <si>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</si>
  <si>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</si>
  <si>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</si>
  <si>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</si>
  <si>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</si>
  <si>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</si>
  <si>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</si>
  <si>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</si>
  <si>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</si>
  <si>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</si>
  <si>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</si>
  <si>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</si>
  <si>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</si>
  <si>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</si>
  <si>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</si>
  <si>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</si>
  <si>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</si>
  <si>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</si>
  <si>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</si>
  <si>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</si>
  <si>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</si>
  <si>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</si>
  <si>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</si>
  <si>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</si>
  <si>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</si>
  <si>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</si>
  <si>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</si>
  <si>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</si>
  <si>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</si>
  <si>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</si>
  <si>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</si>
  <si>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</si>
  <si>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</si>
  <si>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</si>
  <si>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</si>
  <si>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</si>
  <si>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</si>
  <si>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</si>
  <si>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</si>
  <si>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</si>
  <si>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</si>
  <si>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</si>
  <si>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</si>
  <si>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</si>
  <si>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</si>
  <si>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</si>
  <si>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</si>
  <si>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</si>
  <si>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</si>
  <si>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</si>
  <si>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</si>
  <si>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</si>
  <si>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</si>
  <si>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</si>
  <si>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</si>
  <si>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</si>
  <si>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</si>
  <si>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</si>
  <si>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</si>
  <si>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</si>
  <si>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</si>
  <si>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</si>
  <si>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</si>
  <si>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</si>
  <si>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</si>
  <si>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</si>
  <si>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</si>
  <si>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</si>
  <si>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</si>
  <si>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</si>
  <si>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</si>
  <si>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</si>
  <si>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</si>
  <si>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</si>
  <si>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</si>
  <si>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</si>
  <si>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</si>
  <si>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</si>
  <si>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</si>
  <si>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</si>
  <si>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</si>
  <si>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</si>
  <si>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</si>
  <si>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</si>
  <si>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</si>
  <si>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</si>
  <si>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</si>
  <si>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</si>
  <si>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</si>
  <si>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</si>
  <si>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</si>
  <si>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</si>
  <si>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</si>
  <si>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</si>
  <si>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</si>
  <si>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</si>
  <si>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</si>
  <si>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</si>
  <si>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</si>
  <si>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</si>
  <si>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</si>
  <si>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</si>
  <si>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</si>
  <si>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</si>
  <si>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</si>
  <si>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</si>
  <si>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</si>
  <si>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</si>
  <si>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</si>
  <si>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</si>
  <si>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</si>
  <si>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</si>
  <si>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</si>
  <si>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</si>
  <si>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</si>
  <si>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</si>
  <si>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</si>
  <si>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</si>
  <si>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</si>
  <si>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</si>
  <si>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</si>
  <si>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</si>
  <si>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</si>
  <si>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</si>
  <si>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</si>
  <si>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</si>
  <si>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</si>
  <si>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</si>
  <si>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</si>
  <si>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</si>
  <si>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</si>
  <si>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</si>
  <si>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</si>
  <si>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</si>
  <si>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</si>
  <si>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</si>
  <si>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</si>
  <si>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</si>
  <si>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</si>
  <si>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</si>
  <si>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</si>
  <si>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</si>
  <si>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</si>
  <si>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</si>
  <si>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</si>
  <si>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</si>
  <si>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</si>
  <si>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</si>
  <si>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</si>
  <si>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</si>
  <si>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</si>
  <si>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</si>
  <si>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</si>
  <si>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</si>
  <si>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</si>
  <si>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</si>
  <si>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</si>
  <si>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</si>
  <si>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</si>
  <si>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</si>
  <si>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</si>
  <si>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</si>
  <si>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</si>
  <si>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</si>
  <si>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</si>
  <si>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</si>
  <si>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</si>
  <si>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</si>
  <si>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</si>
  <si>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</si>
  <si>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</si>
  <si>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</si>
  <si>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</si>
  <si>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</si>
  <si>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</si>
  <si>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</si>
  <si>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</si>
  <si>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</si>
  <si>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</si>
  <si>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</si>
  <si>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</si>
  <si>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</si>
  <si>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</si>
  <si>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</si>
  <si>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</si>
  <si>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</si>
  <si>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</si>
  <si>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</si>
  <si>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</si>
  <si>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</si>
  <si>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</si>
  <si>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</si>
  <si>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</si>
  <si>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</si>
  <si>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</si>
  <si>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</si>
  <si>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</si>
  <si>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</si>
  <si>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</si>
  <si>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</si>
  <si>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</si>
  <si>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</si>
  <si>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</si>
  <si>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</si>
  <si>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</si>
  <si>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</si>
  <si>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</si>
  <si>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</si>
  <si>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</si>
  <si>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</si>
  <si>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</si>
  <si>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</si>
  <si>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</si>
  <si>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</si>
  <si>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</si>
  <si>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</si>
  <si>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</si>
  <si>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</si>
  <si>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</si>
  <si>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</si>
  <si>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</si>
  <si>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</si>
  <si>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</si>
  <si>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</si>
  <si>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</si>
  <si>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</si>
  <si>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</si>
  <si>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</si>
  <si>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</si>
  <si>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</si>
  <si>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</si>
  <si>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</si>
  <si>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</si>
  <si>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</si>
  <si>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</si>
  <si>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</si>
  <si>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</si>
  <si>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</si>
  <si>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</si>
  <si>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</si>
  <si>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</si>
  <si>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</si>
  <si>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</si>
  <si>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</si>
  <si>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</si>
  <si>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</si>
  <si>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</si>
  <si>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</si>
  <si>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</si>
  <si>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</si>
  <si>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</si>
  <si>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</si>
  <si>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</si>
  <si>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</si>
  <si>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</si>
  <si>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</si>
  <si>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</si>
  <si>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</si>
  <si>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</si>
  <si>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</si>
  <si>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</si>
  <si>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</si>
  <si>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</si>
  <si>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</si>
  <si>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</si>
  <si>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</si>
  <si>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</si>
  <si>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</si>
  <si>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</si>
  <si>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</si>
  <si>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</si>
  <si>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</si>
  <si>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</si>
  <si>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</si>
  <si>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</si>
  <si>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</si>
  <si>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</si>
  <si>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</si>
  <si>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</si>
  <si>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</si>
  <si>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</si>
  <si>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</si>
  <si>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</si>
  <si>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</si>
  <si>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</si>
  <si>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</si>
  <si>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</si>
  <si>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</si>
  <si>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</si>
  <si>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</si>
  <si>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</si>
  <si>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</si>
  <si>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</si>
  <si>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</si>
  <si>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</si>
  <si>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</si>
  <si>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</si>
  <si>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</si>
  <si>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</si>
  <si>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</si>
  <si>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</si>
  <si>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</si>
  <si>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</si>
  <si>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</si>
  <si>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</si>
  <si>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</si>
  <si>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</si>
  <si>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</si>
  <si>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</si>
  <si>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</si>
  <si>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</si>
  <si>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</si>
  <si>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</si>
  <si>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</si>
  <si>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</si>
  <si>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</si>
  <si>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</si>
  <si>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</si>
  <si>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</si>
  <si>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</si>
  <si>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</si>
  <si>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</si>
  <si>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</si>
  <si>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</si>
  <si>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</si>
  <si>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</si>
  <si>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</si>
  <si>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</si>
  <si>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</si>
  <si>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</si>
  <si>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</si>
  <si>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</si>
  <si>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</si>
  <si>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</si>
  <si>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</si>
  <si>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</si>
  <si>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</si>
  <si>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</si>
  <si>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</si>
  <si>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</si>
  <si>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</si>
  <si>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</si>
  <si>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</si>
  <si>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</si>
  <si>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</si>
  <si>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</si>
  <si>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</si>
  <si>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</si>
  <si>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</si>
  <si>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</si>
  <si>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</si>
  <si>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</si>
  <si>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</si>
  <si>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</si>
  <si>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</si>
  <si>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</si>
  <si>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</si>
  <si>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</si>
  <si>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</si>
  <si>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</si>
  <si>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</si>
  <si>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</si>
  <si>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</si>
  <si>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</si>
  <si>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</si>
  <si>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</si>
  <si>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</si>
  <si>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</si>
  <si>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</si>
  <si>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</si>
  <si>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</si>
  <si>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</si>
  <si>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</si>
  <si>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</si>
  <si>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</si>
  <si>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</si>
  <si>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</si>
  <si>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</si>
  <si>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</si>
  <si>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</si>
  <si>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</si>
  <si>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</si>
  <si>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</si>
  <si>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</si>
  <si>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</si>
  <si>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</si>
  <si>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</si>
  <si>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</si>
  <si>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</si>
  <si>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</si>
  <si>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</si>
  <si>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</si>
  <si>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</si>
  <si>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</si>
  <si>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</si>
  <si>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</si>
  <si>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</si>
  <si>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</si>
  <si>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</si>
  <si>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</si>
  <si>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</si>
  <si>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</si>
  <si>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</si>
  <si>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</si>
  <si>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</si>
  <si>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</si>
  <si>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</si>
  <si>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</si>
  <si>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</si>
  <si>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</si>
  <si>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</si>
  <si>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</si>
  <si>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</si>
  <si>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</si>
  <si>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</si>
  <si>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</si>
  <si>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</si>
  <si>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</si>
  <si>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</si>
  <si>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</si>
  <si>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</si>
  <si>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</si>
  <si>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</si>
  <si>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</si>
  <si>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</si>
  <si>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</si>
  <si>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</si>
  <si>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</si>
  <si>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</si>
  <si>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</si>
  <si>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</si>
  <si>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</si>
  <si>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</si>
  <si>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</si>
  <si>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</si>
  <si>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</si>
  <si>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</si>
  <si>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</si>
  <si>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</si>
  <si>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</si>
  <si>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</si>
  <si>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</si>
  <si>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</si>
  <si>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</si>
  <si>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</si>
  <si>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</si>
  <si>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</si>
  <si>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</si>
  <si>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</si>
  <si>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</si>
  <si>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</si>
  <si>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</si>
  <si>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</si>
  <si>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</si>
  <si>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</si>
  <si>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</si>
  <si>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</si>
  <si>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</si>
  <si>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</si>
  <si>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</si>
  <si>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</si>
  <si>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</si>
  <si>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</si>
  <si>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</si>
  <si>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</si>
  <si>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</si>
  <si>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</si>
  <si>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</si>
  <si>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</si>
  <si>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</si>
  <si>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</si>
  <si>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</si>
  <si>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</si>
  <si>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</si>
  <si>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</si>
  <si>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</si>
  <si>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</si>
  <si>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</si>
  <si>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</si>
  <si>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</si>
  <si>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</si>
  <si>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</si>
  <si>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</si>
  <si>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</si>
  <si>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</si>
  <si>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</si>
  <si>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</si>
  <si>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</si>
  <si>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</si>
  <si>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</si>
  <si>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</si>
  <si>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</si>
  <si>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</si>
  <si>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</si>
  <si>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</si>
  <si>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</si>
  <si>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</si>
  <si>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</si>
  <si>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</si>
  <si>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</si>
  <si>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</si>
  <si>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</si>
  <si>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</si>
  <si>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</si>
  <si>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</si>
  <si>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</si>
  <si>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</si>
  <si>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</si>
  <si>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</si>
  <si>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</si>
  <si>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</si>
  <si>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</si>
  <si>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</si>
  <si>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</si>
  <si>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</si>
  <si>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</si>
  <si>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</si>
  <si>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</si>
  <si>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</si>
  <si>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</si>
  <si>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</si>
  <si>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</si>
  <si>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</si>
  <si>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</si>
  <si>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</si>
  <si>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</si>
  <si>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</si>
  <si>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</si>
  <si>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</si>
  <si>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</si>
  <si>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</si>
  <si>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</si>
  <si>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</si>
  <si>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</si>
  <si>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</si>
  <si>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</si>
  <si>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</si>
  <si>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</si>
  <si>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</si>
  <si>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</si>
  <si>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</si>
  <si>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</si>
  <si>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</si>
  <si>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</si>
  <si>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</si>
  <si>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</si>
  <si>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</si>
  <si>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</si>
  <si>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</si>
  <si>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</si>
  <si>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</si>
  <si>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</si>
  <si>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</si>
  <si>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</si>
  <si>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</si>
  <si>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</si>
  <si>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</si>
  <si>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</si>
  <si>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</si>
  <si>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</si>
  <si>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</si>
  <si>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</si>
  <si>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</si>
  <si>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</si>
  <si>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</si>
  <si>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</si>
  <si>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</si>
  <si>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</si>
  <si>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</si>
  <si>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</si>
  <si>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</si>
  <si>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</si>
  <si>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</si>
  <si>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</si>
  <si>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</si>
  <si>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</si>
  <si>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</si>
  <si>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</si>
  <si>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</si>
  <si>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</si>
  <si>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</si>
  <si>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</si>
  <si>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</si>
  <si>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</si>
  <si>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</si>
  <si>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</si>
  <si>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</si>
  <si>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</si>
  <si>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</si>
  <si>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</si>
  <si>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</si>
  <si>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</si>
  <si>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</si>
  <si>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</si>
  <si>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</si>
  <si>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</si>
  <si>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</si>
  <si>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</si>
  <si>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</si>
  <si>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</si>
  <si>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</si>
  <si>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</si>
  <si>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</si>
  <si>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</si>
  <si>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</si>
  <si>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</si>
  <si>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</si>
  <si>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</si>
  <si>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</si>
  <si>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</si>
  <si>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</si>
  <si>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</si>
  <si>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</si>
  <si>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</si>
  <si>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</si>
  <si>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</si>
  <si>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</si>
  <si>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</si>
  <si>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</si>
  <si>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</si>
  <si>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</si>
  <si>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</si>
  <si>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</si>
  <si>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</si>
  <si>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</si>
  <si>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</si>
  <si>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</si>
  <si>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</si>
  <si>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</si>
  <si>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</si>
  <si>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</si>
  <si>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</si>
  <si>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</si>
  <si>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</si>
  <si>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</si>
  <si>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</si>
  <si>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</si>
  <si>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</si>
  <si>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</si>
  <si>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</si>
  <si>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</si>
  <si>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</si>
  <si>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</si>
  <si>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</si>
  <si>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</si>
  <si>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</si>
  <si>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</si>
  <si>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</si>
  <si>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</si>
  <si>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</si>
  <si>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</si>
  <si>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</si>
  <si>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</si>
  <si>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</si>
  <si>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</si>
  <si>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</si>
  <si>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</si>
  <si>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</si>
  <si>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</si>
  <si>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</si>
  <si>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</si>
  <si>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</si>
  <si>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</si>
  <si>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</si>
  <si>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</si>
  <si>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</si>
  <si>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</si>
  <si>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</si>
  <si>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</si>
  <si>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</si>
  <si>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</si>
  <si>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</si>
  <si>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</si>
  <si>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</si>
  <si>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</si>
  <si>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</si>
  <si>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</si>
  <si>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</si>
  <si>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</si>
  <si>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</si>
  <si>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</si>
  <si>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</si>
  <si>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</si>
  <si>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</si>
  <si>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</si>
  <si>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</si>
  <si>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</si>
  <si>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</si>
  <si>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</si>
  <si>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</si>
  <si>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</si>
  <si>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</si>
  <si>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</si>
  <si>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</si>
  <si>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</si>
  <si>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</si>
  <si>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</si>
  <si>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</si>
  <si>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</si>
  <si>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</si>
  <si>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</si>
  <si>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</si>
  <si>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</si>
  <si>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</si>
  <si>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</si>
  <si>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</si>
  <si>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</si>
  <si>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</si>
  <si>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</si>
  <si>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</si>
  <si>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</si>
  <si>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</si>
  <si>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</si>
  <si>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</si>
  <si>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</si>
  <si>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</si>
  <si>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</si>
  <si>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</si>
  <si>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</si>
  <si>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</si>
  <si>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</si>
  <si>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</si>
  <si>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</si>
  <si>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</si>
  <si>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</si>
  <si>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</si>
  <si>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</si>
  <si>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</si>
  <si>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</si>
  <si>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</si>
  <si>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</si>
  <si>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</si>
  <si>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</si>
  <si>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</si>
  <si>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</si>
  <si>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</si>
  <si>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</si>
  <si>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</si>
  <si>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</si>
  <si>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</si>
  <si>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</si>
  <si>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</si>
  <si>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</si>
  <si>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</si>
  <si>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</si>
  <si>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</si>
  <si>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</si>
  <si>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</si>
  <si>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</si>
  <si>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</si>
  <si>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</si>
  <si>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</si>
  <si>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</si>
  <si>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</si>
  <si>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</si>
  <si>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</si>
  <si>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</si>
  <si>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</si>
  <si>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</si>
  <si>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</si>
  <si>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</si>
  <si>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</si>
  <si>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</si>
  <si>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</si>
  <si>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</si>
  <si>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</si>
  <si>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</si>
  <si>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</si>
  <si>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</si>
  <si>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</si>
  <si>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</si>
  <si>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</si>
  <si>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</si>
  <si>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</si>
  <si>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</si>
  <si>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</si>
  <si>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</si>
  <si>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</si>
  <si>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</si>
  <si>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</si>
  <si>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</si>
  <si>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</si>
  <si>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</si>
  <si>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</si>
  <si>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</si>
  <si>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</si>
  <si>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</si>
  <si>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</si>
  <si>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</si>
  <si>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</si>
  <si>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</si>
  <si>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</si>
  <si>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</si>
  <si>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</si>
  <si>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</si>
  <si>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</si>
  <si>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</si>
  <si>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</si>
  <si>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</si>
  <si>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</si>
  <si>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</si>
  <si>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</si>
  <si>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</si>
  <si>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</si>
  <si>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</si>
  <si>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</si>
  <si>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</si>
  <si>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</si>
  <si>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</si>
  <si>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</si>
  <si>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</si>
  <si>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</si>
  <si>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</si>
  <si>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</si>
  <si>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</si>
  <si>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</si>
  <si>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</si>
  <si>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</si>
  <si>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</si>
  <si>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</si>
  <si>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</si>
  <si>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</si>
  <si>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</si>
  <si>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</si>
  <si>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</si>
  <si>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</si>
  <si>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</si>
  <si>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</si>
  <si>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</si>
  <si>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</si>
  <si>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</si>
  <si>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</si>
  <si>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</si>
  <si>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</si>
  <si>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</si>
  <si>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</si>
  <si>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</si>
  <si>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</si>
  <si>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</si>
  <si>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</si>
  <si>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</si>
  <si>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</si>
  <si>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</si>
  <si>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</si>
  <si>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</si>
  <si>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</si>
  <si>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</si>
  <si>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</si>
  <si>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</si>
  <si>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</si>
  <si>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</si>
  <si>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</si>
  <si>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</si>
  <si>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</si>
  <si>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</si>
  <si>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</si>
  <si>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</si>
  <si>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</si>
  <si>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</si>
  <si>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</si>
  <si>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</si>
  <si>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</si>
  <si>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</si>
  <si>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</si>
  <si>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</si>
  <si>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</si>
  <si>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</si>
  <si>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</si>
  <si>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</si>
  <si>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</si>
  <si>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</si>
  <si>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</si>
  <si>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</si>
  <si>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</si>
  <si>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</si>
  <si>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</si>
  <si>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</si>
  <si>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</si>
  <si>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</si>
  <si>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</si>
  <si>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</si>
  <si>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</si>
  <si>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</si>
  <si>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</si>
  <si>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</si>
  <si>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</si>
  <si>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</si>
  <si>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</si>
  <si>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</si>
  <si>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</si>
  <si>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</si>
  <si>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</si>
  <si>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</si>
  <si>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</si>
  <si>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</si>
  <si>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</si>
  <si>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</si>
  <si>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</si>
  <si>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</si>
  <si>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</si>
  <si>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</si>
  <si>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</si>
  <si>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</si>
  <si>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</si>
  <si>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</si>
  <si>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</si>
  <si>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</si>
  <si>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</si>
  <si>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</si>
  <si>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</si>
  <si>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</si>
  <si>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</si>
  <si>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</si>
  <si>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</si>
  <si>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</si>
  <si>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</si>
  <si>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</si>
  <si>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</si>
  <si>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</si>
  <si>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</si>
  <si>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</si>
  <si>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</si>
  <si>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</si>
  <si>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</si>
  <si>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</si>
  <si>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</si>
  <si>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</si>
  <si>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</si>
  <si>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</si>
  <si>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</si>
  <si>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</si>
  <si>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</si>
  <si>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</si>
  <si>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</si>
  <si>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</si>
  <si>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</si>
  <si>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</si>
  <si>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</si>
  <si>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</si>
  <si>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</si>
  <si>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</si>
  <si>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</si>
  <si>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</si>
  <si>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</si>
  <si>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</si>
  <si>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</si>
  <si>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</si>
  <si>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</si>
  <si>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</si>
  <si>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</si>
  <si>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</si>
  <si>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</si>
  <si>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</si>
  <si>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</si>
  <si>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</si>
  <si>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</si>
  <si>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</si>
  <si>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</si>
  <si>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</si>
  <si>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</si>
  <si>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</si>
  <si>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</si>
  <si>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</si>
  <si>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</si>
  <si>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</si>
  <si>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</si>
  <si>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</si>
  <si>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</si>
  <si>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</si>
  <si>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</si>
  <si>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</si>
  <si>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</si>
  <si>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</si>
  <si>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</si>
  <si>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</si>
  <si>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</si>
  <si>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</si>
  <si>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</si>
  <si>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</si>
  <si>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</si>
  <si>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</si>
  <si>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</si>
  <si>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</si>
  <si>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</si>
  <si>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</si>
  <si>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</si>
  <si>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</si>
  <si>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</si>
  <si>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</si>
  <si>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</si>
  <si>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</si>
  <si>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</si>
  <si>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</si>
  <si>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</si>
  <si>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</si>
  <si>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</si>
  <si>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</si>
  <si>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</si>
  <si>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</si>
  <si>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</si>
  <si>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</si>
  <si>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</si>
  <si>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</si>
  <si>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</si>
  <si>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</si>
  <si>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</si>
  <si>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</si>
  <si>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</si>
  <si>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</si>
  <si>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</si>
  <si>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</si>
  <si>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</si>
  <si>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</si>
  <si>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</si>
  <si>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</si>
  <si>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</si>
  <si>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</si>
  <si>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</si>
  <si>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</si>
  <si>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</si>
  <si>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</si>
  <si>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</si>
  <si>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</si>
  <si>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</si>
  <si>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</si>
  <si>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</si>
  <si>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</si>
  <si>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</si>
  <si>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</si>
  <si>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</si>
  <si>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</si>
  <si>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</si>
  <si>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</si>
  <si>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</si>
  <si>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</si>
  <si>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</si>
  <si>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</si>
  <si>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</si>
  <si>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</si>
  <si>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</si>
  <si>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</si>
  <si>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</si>
  <si>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</si>
  <si>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</si>
  <si>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</si>
  <si>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</si>
  <si>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</si>
  <si>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</si>
  <si>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</si>
  <si>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</si>
  <si>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</si>
  <si>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</si>
  <si>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</si>
  <si>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</si>
  <si>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</si>
  <si>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</si>
  <si>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</si>
  <si>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</si>
  <si>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</si>
  <si>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</si>
  <si>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</si>
  <si>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</si>
  <si>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</si>
  <si>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</si>
  <si>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</si>
  <si>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</si>
  <si>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</si>
  <si>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</si>
  <si>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</si>
  <si>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</si>
  <si>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</si>
  <si>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</si>
  <si>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</si>
  <si>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</si>
  <si>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</si>
  <si>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</si>
  <si>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</si>
  <si>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</si>
  <si>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</si>
  <si>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</si>
  <si>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</si>
  <si>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</si>
  <si>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</si>
  <si>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</si>
  <si>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</si>
  <si>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</si>
  <si>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</si>
  <si>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</si>
  <si>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</si>
  <si>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</si>
  <si>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</si>
  <si>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</si>
  <si>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</si>
  <si>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</si>
  <si>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</si>
  <si>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</si>
  <si>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</si>
  <si>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</si>
  <si>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</si>
  <si>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</si>
  <si>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</si>
  <si>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</si>
  <si>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</si>
  <si>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</si>
  <si>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</si>
  <si>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</si>
  <si>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</si>
  <si>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</si>
  <si>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</si>
  <si>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</si>
  <si>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</si>
  <si>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</si>
  <si>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</si>
  <si>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</si>
  <si>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</si>
  <si>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</si>
  <si>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</si>
  <si>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</si>
  <si>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</si>
  <si>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</si>
  <si>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</si>
  <si>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</si>
  <si>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</si>
  <si>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</si>
  <si>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</si>
  <si>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</si>
  <si>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</si>
  <si>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</si>
  <si>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</si>
  <si>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</si>
  <si>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</si>
  <si>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</si>
  <si>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</si>
  <si>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</si>
  <si>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</si>
  <si>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</si>
  <si>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</si>
  <si>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</si>
  <si>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</si>
  <si>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</si>
  <si>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</si>
  <si>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</si>
  <si>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</si>
  <si>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</si>
  <si>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</si>
  <si>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</si>
  <si>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</si>
  <si>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</si>
  <si>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</si>
  <si>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</si>
  <si>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</si>
  <si>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</si>
  <si>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</si>
  <si>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</si>
  <si>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</si>
  <si>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</si>
  <si>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</si>
  <si>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</si>
  <si>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</si>
  <si>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</si>
  <si>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</si>
  <si>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</si>
  <si>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</si>
  <si>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</si>
  <si>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</si>
  <si>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</si>
  <si>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</si>
  <si>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</si>
  <si>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</si>
  <si>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</si>
  <si>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</si>
  <si>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</si>
  <si>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</si>
  <si>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</si>
  <si>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</si>
  <si>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</si>
  <si>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</si>
  <si>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</si>
  <si>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</si>
  <si>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</si>
  <si>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</si>
  <si>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</si>
  <si>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</si>
  <si>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</si>
  <si>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</si>
  <si>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</si>
  <si>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</si>
  <si>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</si>
  <si>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</si>
  <si>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</si>
  <si>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</si>
  <si>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</si>
  <si>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</si>
  <si>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</si>
  <si>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</si>
  <si>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</si>
  <si>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</si>
  <si>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</si>
  <si>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</si>
  <si>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</si>
  <si>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</si>
  <si>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</si>
  <si>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</si>
  <si>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</si>
  <si>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</si>
  <si>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</si>
  <si>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</si>
  <si>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</si>
  <si>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</si>
  <si>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</si>
  <si>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</si>
  <si>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</si>
  <si>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</si>
  <si>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</si>
  <si>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</si>
  <si>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</si>
  <si>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</si>
  <si>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</si>
  <si>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</si>
  <si>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</si>
  <si>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</si>
  <si>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</si>
  <si>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</si>
  <si>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</si>
  <si>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</si>
  <si>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</si>
  <si>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</si>
  <si>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</si>
  <si>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</si>
  <si>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</si>
  <si>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</si>
  <si>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</si>
  <si>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</si>
  <si>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</si>
  <si>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</si>
  <si>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</si>
  <si>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</si>
  <si>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</si>
  <si>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</si>
  <si>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</si>
  <si>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</si>
  <si>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</si>
  <si>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</si>
  <si>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</si>
  <si>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</si>
  <si>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</si>
  <si>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</si>
  <si>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</si>
  <si>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</si>
  <si>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</si>
  <si>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</si>
  <si>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</si>
  <si>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</si>
  <si>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</si>
  <si>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</si>
  <si>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</si>
  <si>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</si>
  <si>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</si>
  <si>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</si>
  <si>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</si>
  <si>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</si>
  <si>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</si>
  <si>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</si>
  <si>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</si>
  <si>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</si>
  <si>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</si>
  <si>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</si>
  <si>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</si>
  <si>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</si>
  <si>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</si>
  <si>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</si>
  <si>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</si>
  <si>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</si>
  <si>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</si>
  <si>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</si>
  <si>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</si>
  <si>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</si>
  <si>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</si>
  <si>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</si>
  <si>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</si>
  <si>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</si>
  <si>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</si>
  <si>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</si>
  <si>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</si>
  <si>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</si>
  <si>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</si>
  <si>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</si>
  <si>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</si>
  <si>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</si>
  <si>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</si>
  <si>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</si>
  <si>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</si>
  <si>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</si>
  <si>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</si>
  <si>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</si>
  <si>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</si>
  <si>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</si>
  <si>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</si>
  <si>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</si>
  <si>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</si>
  <si>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</si>
  <si>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</si>
  <si>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</si>
  <si>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</si>
  <si>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</si>
  <si>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</si>
  <si>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</si>
  <si>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</si>
  <si>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</si>
  <si>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</si>
  <si>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</si>
  <si>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</si>
  <si>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</si>
  <si>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</si>
  <si>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</si>
  <si>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</si>
  <si>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</si>
  <si>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</si>
  <si>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</si>
  <si>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</si>
  <si>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</si>
  <si>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</si>
  <si>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</si>
  <si>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</si>
  <si>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</si>
  <si>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</si>
  <si>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</si>
  <si>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</si>
  <si>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</si>
  <si>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</si>
  <si>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</si>
  <si>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</si>
  <si>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</si>
  <si>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</si>
  <si>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</si>
  <si>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</si>
  <si>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</si>
  <si>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</si>
  <si>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</si>
  <si>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</si>
  <si>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</si>
  <si>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</si>
  <si>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</si>
  <si>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</si>
  <si>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</si>
  <si>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</si>
  <si>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</si>
  <si>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</si>
  <si>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</si>
  <si>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</si>
  <si>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</si>
  <si>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</si>
  <si>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</si>
  <si>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</si>
  <si>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</si>
  <si>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</si>
  <si>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</si>
  <si>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</si>
  <si>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</si>
  <si>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</si>
  <si>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</si>
  <si>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</si>
  <si>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</si>
  <si>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</si>
  <si>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</si>
  <si>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</si>
  <si>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</si>
  <si>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</si>
  <si>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</si>
  <si>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</si>
  <si>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</si>
  <si>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</si>
  <si>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</si>
  <si>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</si>
  <si>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</si>
  <si>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</si>
  <si>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</si>
  <si>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</si>
  <si>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</si>
  <si>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</si>
  <si>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</si>
  <si>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</si>
  <si>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</si>
  <si>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</si>
  <si>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</si>
  <si>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</si>
  <si>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</si>
  <si>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</si>
  <si>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</si>
  <si>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</si>
  <si>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</si>
  <si>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</si>
  <si>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</si>
  <si>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</si>
  <si>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</si>
  <si>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</si>
  <si>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</si>
  <si>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</si>
  <si>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</si>
  <si>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</si>
  <si>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</si>
  <si>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</si>
  <si>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</si>
  <si>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</si>
  <si>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</si>
  <si>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</si>
  <si>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</si>
  <si>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</si>
  <si>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</si>
  <si>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</si>
  <si>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</si>
  <si>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</si>
  <si>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</si>
  <si>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</si>
  <si>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</si>
  <si>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</si>
  <si>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</si>
  <si>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</si>
  <si>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</si>
  <si>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</si>
  <si>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</si>
  <si>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</si>
  <si>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</si>
  <si>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</si>
  <si>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</si>
  <si>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</si>
  <si>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</si>
  <si>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</si>
  <si>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</si>
  <si>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</si>
  <si>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</si>
  <si>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</si>
  <si>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</si>
  <si>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</si>
  <si>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</si>
  <si>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</si>
  <si>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</si>
  <si>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</si>
  <si>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</si>
  <si>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</si>
  <si>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</si>
  <si>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</si>
  <si>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</si>
  <si>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</si>
  <si>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</si>
  <si>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</si>
  <si>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</si>
  <si>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</si>
  <si>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</si>
  <si>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</si>
  <si>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</si>
  <si>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</si>
  <si>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</si>
  <si>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</si>
  <si>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</si>
  <si>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</si>
  <si>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</si>
  <si>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</si>
  <si>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</si>
  <si>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</si>
  <si>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</si>
  <si>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</si>
  <si>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</si>
  <si>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</si>
  <si>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</si>
  <si>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</si>
  <si>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</si>
  <si>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</si>
  <si>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</si>
  <si>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</si>
  <si>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</si>
  <si>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</si>
  <si>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</si>
  <si>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</si>
  <si>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</si>
  <si>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</si>
  <si>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</si>
  <si>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</si>
  <si>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</si>
  <si>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</si>
  <si>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</si>
  <si>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</si>
  <si>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</si>
  <si>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</si>
  <si>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</si>
  <si>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</si>
  <si>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</si>
  <si>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</si>
  <si>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</si>
  <si>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</si>
  <si>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</si>
  <si>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</si>
  <si>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</si>
  <si>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</si>
  <si>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</si>
  <si>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</si>
  <si>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</si>
  <si>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</si>
  <si>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</si>
  <si>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</si>
  <si>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</si>
  <si>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</si>
  <si>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</si>
  <si>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</si>
  <si>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</si>
  <si>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</si>
  <si>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</si>
  <si>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</si>
  <si>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</si>
  <si>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</si>
  <si>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</si>
  <si>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</si>
  <si>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</si>
  <si>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</si>
  <si>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</si>
  <si>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</si>
  <si>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</si>
  <si>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</si>
  <si>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</si>
  <si>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</si>
  <si>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</si>
  <si>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</si>
  <si>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</si>
  <si>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</si>
  <si>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</si>
  <si>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</si>
  <si>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</si>
  <si>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</si>
  <si>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</si>
  <si>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</si>
  <si>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</si>
  <si>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</si>
  <si>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</si>
  <si>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</si>
  <si>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</si>
  <si>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</si>
  <si>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</si>
  <si>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</si>
  <si>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</si>
  <si>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</si>
  <si>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</si>
  <si>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</si>
  <si>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</si>
  <si>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</si>
  <si>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</si>
  <si>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</si>
  <si>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</si>
  <si>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</si>
  <si>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</si>
  <si>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</si>
  <si>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</si>
  <si>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</si>
  <si>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</si>
  <si>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</si>
  <si>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</si>
  <si>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</si>
  <si>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</si>
  <si>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</si>
  <si>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</si>
  <si>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</si>
  <si>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</si>
  <si>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</si>
  <si>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</si>
  <si>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</si>
  <si>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</si>
  <si>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</si>
  <si>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</si>
  <si>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</si>
  <si>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</si>
  <si>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</si>
  <si>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</si>
  <si>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</si>
  <si>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</si>
  <si>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</si>
  <si>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</si>
  <si>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</si>
  <si>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</si>
  <si>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</si>
  <si>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</si>
  <si>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</si>
  <si>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</si>
  <si>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</si>
  <si>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</si>
  <si>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</si>
  <si>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</si>
  <si>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</si>
  <si>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</si>
  <si>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</si>
  <si>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</si>
  <si>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</si>
  <si>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</si>
  <si>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</si>
  <si>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</si>
  <si>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</si>
  <si>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</si>
  <si>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</si>
  <si>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</si>
  <si>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</si>
  <si>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</si>
  <si>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</si>
  <si>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</si>
  <si>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</si>
  <si>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</si>
  <si>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</si>
  <si>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</si>
  <si>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</si>
  <si>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</si>
  <si>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</si>
  <si>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</si>
  <si>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</si>
  <si>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</si>
  <si>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</si>
  <si>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</si>
  <si>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</si>
  <si>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</si>
  <si>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</si>
  <si>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</si>
  <si>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</si>
  <si>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</si>
  <si>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</si>
  <si>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</si>
  <si>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</si>
  <si>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</si>
  <si>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</si>
  <si>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</si>
  <si>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</si>
  <si>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</si>
  <si>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</si>
  <si>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</si>
  <si>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</si>
  <si>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</si>
  <si>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</si>
  <si>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</si>
  <si>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</si>
  <si>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</si>
  <si>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</si>
  <si>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</si>
  <si>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</si>
  <si>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</si>
  <si>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</si>
  <si>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</si>
  <si>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</si>
  <si>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</si>
  <si>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</si>
  <si>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</si>
  <si>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</si>
  <si>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</si>
  <si>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</si>
  <si>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</si>
  <si>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</si>
  <si>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</si>
  <si>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</si>
  <si>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</si>
  <si>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</si>
  <si>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</si>
  <si>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</si>
  <si>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</si>
  <si>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</si>
  <si>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</si>
  <si>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</si>
  <si>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</si>
  <si>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</si>
  <si>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</si>
  <si>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</si>
  <si>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</si>
  <si>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</si>
  <si>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</si>
  <si>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</si>
  <si>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</si>
  <si>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</si>
  <si>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</si>
  <si>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</si>
  <si>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</si>
  <si>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</si>
  <si>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</si>
  <si>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</si>
  <si>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</si>
  <si>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</si>
  <si>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</si>
  <si>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</si>
  <si>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</si>
  <si>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</si>
  <si>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</si>
  <si>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</si>
  <si>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</si>
  <si>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</si>
  <si>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</si>
  <si>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</si>
  <si>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</si>
  <si>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</si>
  <si>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</si>
  <si>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</si>
  <si>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</si>
  <si>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</si>
  <si>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</si>
  <si>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</si>
  <si>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</si>
  <si>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</si>
  <si>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</si>
  <si>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</si>
  <si>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</si>
  <si>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</si>
  <si>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</si>
  <si>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</si>
  <si>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</si>
  <si>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</si>
  <si>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</si>
  <si>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</si>
  <si>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</si>
  <si>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</si>
  <si>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</si>
  <si>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</si>
  <si>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</si>
  <si>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</si>
  <si>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</si>
  <si>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</si>
  <si>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</si>
  <si>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</si>
  <si>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</si>
  <si>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</si>
  <si>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</si>
  <si>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</si>
  <si>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</si>
  <si>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</si>
  <si>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</si>
  <si>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</si>
  <si>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</si>
  <si>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</si>
  <si>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</si>
  <si>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</si>
  <si>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</si>
  <si>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</si>
  <si>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</si>
  <si>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</si>
  <si>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</si>
  <si>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</si>
  <si>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</si>
  <si>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</si>
  <si>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</si>
  <si>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</si>
  <si>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</si>
  <si>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</si>
  <si>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</si>
  <si>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</si>
  <si>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</si>
  <si>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</si>
  <si>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</si>
  <si>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</si>
  <si>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</si>
  <si>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</si>
  <si>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</si>
  <si>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</si>
  <si>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</si>
  <si>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</si>
  <si>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</si>
  <si>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</si>
  <si>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</si>
  <si>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</si>
  <si>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</si>
  <si>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</si>
  <si>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</si>
  <si>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</si>
  <si>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</si>
  <si>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</si>
  <si>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</si>
  <si>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</si>
  <si>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</si>
  <si>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</si>
  <si>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</si>
  <si>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</si>
  <si>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</si>
  <si>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</si>
  <si>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</si>
  <si>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</si>
  <si>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</si>
  <si>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</si>
  <si>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</si>
  <si>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</si>
  <si>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</si>
  <si>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</si>
  <si>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</si>
  <si>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</si>
  <si>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</si>
  <si>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</si>
  <si>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</si>
  <si>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</si>
  <si>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</si>
  <si>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</si>
  <si>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</si>
  <si>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</si>
  <si>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</si>
  <si>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</si>
  <si>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</si>
  <si>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</si>
  <si>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</si>
  <si>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</si>
  <si>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</si>
  <si>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</si>
  <si>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</si>
  <si>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</si>
  <si>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</si>
  <si>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</si>
  <si>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</si>
  <si>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</si>
  <si>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</si>
  <si>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</si>
  <si>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</si>
  <si>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</si>
  <si>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</si>
  <si>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</si>
  <si>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</si>
  <si>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</si>
  <si>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</si>
  <si>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</si>
  <si>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</si>
  <si>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</si>
  <si>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</si>
  <si>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</si>
  <si>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</si>
  <si>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</si>
  <si>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</si>
  <si>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</si>
  <si>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</si>
  <si>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</si>
  <si>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</si>
  <si>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</si>
  <si>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</si>
  <si>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</si>
  <si>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</si>
  <si>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</si>
  <si>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</si>
  <si>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</si>
  <si>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</si>
  <si>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</si>
  <si>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</si>
  <si>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</si>
  <si>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</si>
  <si>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</si>
  <si>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</si>
  <si>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</si>
  <si>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</si>
  <si>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</si>
  <si>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</si>
  <si>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</si>
  <si>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</si>
  <si>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</si>
  <si>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</si>
  <si>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</si>
  <si>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</si>
  <si>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</si>
  <si>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</si>
  <si>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</si>
  <si>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</si>
  <si>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</si>
  <si>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</si>
  <si>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</si>
  <si>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</si>
  <si>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</si>
  <si>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</si>
  <si>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</si>
  <si>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</si>
  <si>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</si>
  <si>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</si>
  <si>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</si>
  <si>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</si>
  <si>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</si>
  <si>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</si>
  <si>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</si>
  <si>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</si>
  <si>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</si>
  <si>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</si>
  <si>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</si>
  <si>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</si>
  <si>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</si>
  <si>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</si>
  <si>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</si>
  <si>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</si>
  <si>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</si>
  <si>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</si>
  <si>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</si>
  <si>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</si>
  <si>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</si>
  <si>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</si>
  <si>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</si>
  <si>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</si>
  <si>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</si>
  <si>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</si>
  <si>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</si>
  <si>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</si>
  <si>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</si>
  <si>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</si>
  <si>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</si>
  <si>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</si>
  <si>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</si>
  <si>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</si>
  <si>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</si>
  <si>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</si>
  <si>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</si>
  <si>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</si>
  <si>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</si>
  <si>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</si>
  <si>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</si>
  <si>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</si>
  <si>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</si>
  <si>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</si>
  <si>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</si>
  <si>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</si>
  <si>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</si>
  <si>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</si>
  <si>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</si>
  <si>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</si>
  <si>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</si>
  <si>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</si>
  <si>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</si>
  <si>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</si>
  <si>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</si>
  <si>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</si>
  <si>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</si>
  <si>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</si>
  <si>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</si>
  <si>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</si>
  <si>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</si>
  <si>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</si>
  <si>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</si>
  <si>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</si>
  <si>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</si>
  <si>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</si>
  <si>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</si>
  <si>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</si>
  <si>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</si>
  <si>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</si>
  <si>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</si>
  <si>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</si>
  <si>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</si>
  <si>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</si>
  <si>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</si>
  <si>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</si>
  <si>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</si>
  <si>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</si>
  <si>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</si>
  <si>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</si>
  <si>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</si>
  <si>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</si>
  <si>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</si>
  <si>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</si>
  <si>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</si>
  <si>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</si>
  <si>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</si>
  <si>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</si>
  <si>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</si>
  <si>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</si>
  <si>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</si>
  <si>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</si>
  <si>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</si>
  <si>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</si>
  <si>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</si>
  <si>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</si>
  <si>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</si>
  <si>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</si>
  <si>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</si>
  <si>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</si>
  <si>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</si>
  <si>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</si>
  <si>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</si>
  <si>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</si>
  <si>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</si>
  <si>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</si>
  <si>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</si>
  <si>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</si>
  <si>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</si>
  <si>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</si>
  <si>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</si>
  <si>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</si>
  <si>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</si>
  <si>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</si>
  <si>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</si>
  <si>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</si>
  <si>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</si>
  <si>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</si>
  <si>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</si>
  <si>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</si>
  <si>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</si>
  <si>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</si>
  <si>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</si>
  <si>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</si>
  <si>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</si>
  <si>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</si>
  <si>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</si>
  <si>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</si>
  <si>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</si>
  <si>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</si>
  <si>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</si>
  <si>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</si>
  <si>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</si>
  <si>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</si>
  <si>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</si>
  <si>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</si>
  <si>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</si>
  <si>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</si>
  <si>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</si>
  <si>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</si>
  <si>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</si>
  <si>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</si>
  <si>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</si>
  <si>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</si>
  <si>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</si>
  <si>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</si>
  <si>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</si>
  <si>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</si>
  <si>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</si>
  <si>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</si>
  <si>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</si>
  <si>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</si>
  <si>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</si>
  <si>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</si>
  <si>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</si>
  <si>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</si>
  <si>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</si>
  <si>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</si>
  <si>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</si>
  <si>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</si>
  <si>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</si>
  <si>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</si>
  <si>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</si>
  <si>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</si>
  <si>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</si>
  <si>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</si>
  <si>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</si>
  <si>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</si>
  <si>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</si>
  <si>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</si>
  <si>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</si>
  <si>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</si>
  <si>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</si>
  <si>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</si>
  <si>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</si>
  <si>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</si>
  <si>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</si>
  <si>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</si>
  <si>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</si>
  <si>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</si>
  <si>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</si>
  <si>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</si>
  <si>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</si>
  <si>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</si>
  <si>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</si>
  <si>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</si>
  <si>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</si>
  <si>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</si>
  <si>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</si>
  <si>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</si>
  <si>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</si>
  <si>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</si>
  <si>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</si>
  <si>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</si>
  <si>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</si>
  <si>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</si>
  <si>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</si>
  <si>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</si>
  <si>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</si>
  <si>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</si>
  <si>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</si>
  <si>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</si>
  <si>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</si>
  <si>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</si>
  <si>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</si>
  <si>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</si>
  <si>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</si>
  <si>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</si>
  <si>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</si>
  <si>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</si>
  <si>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</si>
  <si>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</si>
  <si>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</si>
  <si>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</si>
  <si>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</si>
  <si>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</si>
  <si>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</si>
  <si>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</si>
  <si>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</si>
  <si>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</si>
  <si>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</si>
  <si>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</si>
  <si>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</si>
  <si>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</si>
  <si>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</si>
  <si>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</si>
  <si>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</si>
  <si>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</si>
  <si>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</si>
  <si>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</si>
  <si>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</si>
  <si>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</si>
  <si>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</si>
  <si>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</si>
  <si>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</si>
  <si>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</si>
  <si>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</si>
  <si>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</si>
  <si>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</si>
  <si>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</si>
  <si>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</si>
  <si>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</si>
  <si>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</si>
  <si>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</si>
  <si>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</si>
  <si>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</si>
  <si>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</si>
  <si>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</si>
  <si>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</si>
  <si>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</si>
  <si>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</si>
  <si>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</si>
  <si>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</si>
  <si>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</si>
  <si>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</si>
  <si>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</si>
  <si>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</si>
  <si>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</si>
  <si>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</si>
  <si>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</si>
  <si>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</si>
  <si>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</si>
  <si>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</si>
  <si>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</si>
  <si>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</si>
  <si>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</si>
  <si>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</si>
  <si>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</si>
  <si>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</si>
  <si>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</si>
  <si>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</si>
  <si>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</si>
  <si>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</si>
  <si>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</si>
  <si>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</si>
  <si>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</si>
  <si>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</si>
  <si>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</si>
  <si>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</si>
  <si>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</si>
  <si>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</si>
  <si>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</si>
  <si>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</si>
  <si>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</si>
  <si>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</si>
  <si>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</si>
  <si>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</si>
  <si>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</si>
  <si>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</si>
  <si>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</si>
  <si>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</si>
  <si>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</si>
  <si>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</si>
  <si>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</si>
  <si>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</si>
  <si>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</si>
  <si>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</si>
  <si>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</si>
  <si>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</si>
  <si>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</si>
  <si>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</si>
  <si>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</si>
  <si>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</si>
  <si>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</si>
  <si>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</si>
  <si>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</si>
  <si>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</si>
  <si>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</si>
  <si>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</si>
  <si>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</si>
  <si>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</si>
  <si>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</si>
  <si>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</si>
  <si>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</si>
  <si>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</si>
  <si>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</si>
  <si>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</si>
  <si>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</si>
  <si>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</si>
  <si>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</si>
  <si>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</si>
  <si>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</si>
  <si>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</si>
  <si>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</si>
  <si>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</si>
  <si>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</si>
  <si>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</si>
  <si>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</si>
  <si>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</si>
  <si>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</si>
  <si>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</si>
  <si>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</si>
  <si>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</si>
  <si>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</si>
  <si>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</si>
  <si>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</si>
  <si>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</si>
  <si>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</si>
  <si>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</si>
  <si>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</si>
  <si>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</si>
  <si>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</si>
  <si>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</si>
  <si>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</si>
  <si>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</si>
  <si>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</si>
  <si>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</si>
  <si>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</si>
  <si>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</si>
  <si>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</si>
  <si>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</si>
  <si>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</si>
  <si>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</si>
  <si>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</si>
  <si>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</si>
  <si>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</si>
  <si>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</si>
  <si>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</si>
  <si>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</si>
  <si>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</si>
  <si>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</si>
  <si>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</si>
  <si>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</si>
  <si>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</si>
  <si>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</si>
  <si>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</si>
  <si>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</si>
  <si>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</si>
  <si>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</si>
  <si>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</si>
  <si>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</si>
  <si>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</si>
  <si>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</si>
  <si>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</si>
  <si>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</si>
  <si>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</si>
  <si>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</si>
  <si>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</si>
  <si>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</si>
  <si>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</si>
  <si>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</si>
  <si>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</si>
  <si>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</si>
  <si>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</si>
  <si>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</si>
  <si>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</si>
  <si>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</si>
  <si>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</si>
  <si>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</si>
  <si>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</si>
  <si>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</si>
  <si>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</si>
  <si>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</si>
  <si>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</si>
  <si>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</si>
  <si>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</si>
  <si>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</si>
  <si>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</si>
  <si>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</si>
  <si>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</si>
  <si>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</si>
  <si>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</si>
  <si>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</si>
  <si>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</si>
  <si>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</si>
  <si>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</si>
  <si>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</si>
  <si>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</si>
  <si>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</si>
  <si>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</si>
  <si>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</si>
  <si>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</si>
  <si>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</si>
  <si>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</si>
  <si>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</si>
  <si>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</si>
  <si>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</si>
  <si>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</si>
  <si>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</si>
  <si>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</si>
  <si>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</si>
  <si>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</si>
  <si>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</si>
  <si>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</si>
  <si>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</si>
  <si>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</si>
  <si>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</si>
  <si>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</si>
  <si>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</si>
  <si>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</si>
  <si>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</si>
  <si>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</si>
  <si>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</si>
  <si>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</si>
  <si>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</si>
  <si>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</si>
  <si>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</si>
  <si>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</si>
  <si>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</si>
  <si>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</si>
  <si>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</si>
  <si>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</si>
  <si>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</si>
  <si>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</si>
  <si>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</si>
  <si>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</si>
  <si>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</si>
  <si>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</si>
  <si>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</si>
  <si>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</si>
  <si>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</si>
  <si>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</si>
  <si>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</si>
  <si>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</si>
  <si>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</si>
  <si>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</si>
  <si>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</si>
  <si>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</si>
  <si>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</si>
  <si>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</si>
  <si>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</si>
  <si>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</si>
  <si>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</si>
  <si>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</si>
  <si>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</si>
  <si>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</si>
  <si>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</si>
  <si>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</si>
  <si>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</si>
  <si>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</si>
  <si>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</si>
  <si>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</si>
  <si>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</si>
  <si>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</si>
  <si>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</si>
  <si>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</si>
  <si>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</si>
  <si>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</si>
  <si>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</si>
  <si>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</si>
  <si>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</si>
  <si>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</si>
  <si>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</si>
  <si>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</si>
  <si>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</si>
  <si>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</si>
  <si>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</si>
  <si>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</si>
  <si>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</si>
  <si>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</si>
  <si>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</si>
  <si>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</si>
  <si>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</si>
  <si>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</si>
  <si>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</si>
  <si>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</si>
  <si>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</si>
  <si>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</si>
  <si>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</si>
  <si>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</si>
  <si>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</si>
  <si>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</si>
  <si>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</si>
  <si>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</si>
  <si>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</si>
  <si>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</si>
  <si>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</si>
  <si>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</si>
  <si>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</si>
  <si>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</si>
  <si>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</si>
  <si>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</si>
  <si>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</si>
  <si>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</si>
  <si>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</si>
  <si>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</si>
  <si>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</si>
  <si>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</si>
  <si>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</si>
  <si>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</si>
  <si>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</si>
  <si>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</si>
  <si>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</si>
  <si>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</si>
  <si>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</si>
  <si>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</si>
  <si>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</si>
  <si>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</si>
  <si>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</si>
  <si>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</si>
  <si>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</si>
  <si>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</si>
  <si>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</si>
  <si>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</si>
  <si>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</si>
  <si>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</si>
  <si>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</si>
  <si>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</si>
  <si>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</si>
  <si>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</si>
  <si>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</si>
  <si>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</si>
  <si>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</si>
  <si>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</si>
  <si>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</si>
  <si>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</si>
  <si>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</si>
  <si>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</si>
  <si>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</si>
  <si>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</si>
  <si>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</si>
  <si>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</si>
  <si>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</si>
  <si>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</si>
  <si>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</si>
  <si>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</si>
  <si>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</si>
  <si>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</si>
  <si>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</si>
  <si>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</si>
  <si>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</si>
  <si>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</si>
  <si>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</si>
  <si>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</si>
  <si>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</si>
  <si>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</si>
  <si>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</si>
  <si>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</si>
  <si>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</si>
  <si>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</si>
  <si>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</si>
  <si>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</si>
  <si>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</si>
  <si>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</si>
  <si>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</si>
  <si>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</si>
  <si>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</si>
  <si>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</si>
  <si>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</si>
  <si>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</si>
  <si>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</si>
  <si>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</si>
  <si>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</si>
  <si>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</si>
  <si>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</si>
  <si>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</si>
  <si>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</si>
  <si>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</si>
  <si>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</si>
  <si>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</si>
  <si>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</si>
  <si>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</si>
  <si>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</si>
  <si>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</si>
  <si>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</si>
  <si>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</si>
  <si>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</si>
  <si>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</si>
  <si>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</si>
  <si>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</si>
  <si>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</si>
  <si>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</si>
  <si>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</si>
  <si>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</si>
  <si>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</si>
  <si>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</si>
  <si>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</si>
  <si>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</si>
  <si>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</si>
  <si>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</si>
  <si>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</si>
  <si>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</si>
  <si>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</si>
  <si>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</si>
  <si>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</si>
  <si>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</si>
  <si>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</si>
  <si>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</si>
  <si>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</si>
  <si>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</si>
  <si>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</si>
  <si>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</si>
  <si>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</si>
  <si>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</si>
  <si>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</si>
  <si>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</si>
  <si>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</si>
  <si>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</si>
  <si>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</si>
  <si>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</si>
  <si>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</si>
  <si>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</si>
  <si>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</si>
  <si>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</si>
  <si>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</si>
  <si>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</si>
  <si>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</si>
  <si>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</si>
  <si>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</si>
  <si>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</si>
  <si>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</si>
  <si>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</si>
  <si>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</si>
  <si>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</si>
  <si>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</si>
  <si>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</si>
  <si>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</si>
  <si>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</si>
  <si>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</si>
  <si>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</si>
  <si>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</si>
  <si>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</si>
  <si>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</si>
  <si>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</si>
  <si>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</si>
  <si>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</si>
  <si>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</si>
  <si>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</si>
  <si>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</si>
  <si>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</si>
  <si>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</si>
  <si>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</si>
  <si>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</si>
  <si>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</si>
  <si>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</si>
  <si>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</si>
  <si>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</si>
  <si>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</si>
  <si>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</si>
  <si>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</si>
  <si>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</si>
  <si>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</si>
  <si>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</si>
  <si>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</si>
  <si>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</si>
  <si>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</si>
  <si>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</si>
  <si>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</si>
  <si>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</si>
  <si>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</si>
  <si>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</si>
  <si>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</si>
  <si>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</si>
  <si>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</si>
  <si>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</si>
  <si>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</si>
  <si>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</si>
  <si>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</si>
  <si>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</si>
  <si>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</si>
  <si>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</si>
  <si>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</si>
  <si>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</si>
  <si>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</si>
  <si>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</si>
  <si>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</si>
  <si>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</si>
  <si>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</si>
  <si>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</si>
  <si>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</si>
  <si>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</si>
  <si>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</si>
  <si>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</si>
  <si>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</si>
  <si>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</si>
  <si>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</si>
  <si>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</si>
  <si>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</si>
  <si>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</si>
  <si>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</si>
  <si>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</si>
  <si>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</si>
  <si>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</si>
  <si>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</si>
  <si>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</si>
  <si>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</si>
  <si>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</si>
  <si>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</si>
  <si>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</si>
  <si>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</si>
  <si>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</si>
  <si>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</si>
  <si>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</si>
  <si>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</si>
  <si>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</si>
  <si>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</si>
  <si>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</si>
  <si>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</si>
  <si>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</si>
  <si>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</si>
  <si>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</si>
  <si>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</si>
  <si>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</si>
  <si>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</si>
  <si>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</si>
  <si>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</si>
  <si>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</si>
  <si>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</si>
  <si>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</si>
  <si>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</si>
  <si>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</si>
  <si>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</si>
  <si>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</si>
  <si>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</si>
  <si>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</si>
  <si>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</si>
  <si>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</si>
  <si>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</si>
  <si>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</si>
  <si>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</si>
  <si>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</si>
  <si>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</si>
  <si>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</si>
  <si>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</si>
  <si>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</si>
  <si>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</si>
  <si>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</si>
  <si>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</si>
  <si>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</si>
  <si>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</si>
  <si>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</si>
  <si>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</si>
  <si>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</si>
  <si>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</si>
  <si>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</si>
  <si>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</si>
  <si>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</si>
  <si>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</si>
  <si>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</si>
  <si>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</si>
  <si>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</si>
  <si>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</si>
  <si>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</si>
  <si>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</si>
  <si>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</si>
  <si>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</si>
  <si>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</si>
  <si>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</si>
  <si>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</si>
  <si>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</si>
  <si>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</si>
  <si>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</si>
  <si>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</si>
  <si>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</si>
  <si>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</si>
  <si>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</si>
  <si>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</si>
  <si>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</si>
  <si>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</si>
  <si>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</si>
  <si>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</si>
  <si>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</si>
  <si>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</si>
  <si>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</si>
  <si>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</si>
  <si>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</si>
  <si>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</si>
  <si>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</si>
  <si>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</si>
  <si>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</si>
  <si>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</si>
  <si>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</si>
  <si>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</si>
  <si>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</si>
  <si>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</si>
  <si>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</si>
  <si>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</si>
  <si>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</si>
  <si>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</si>
  <si>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</si>
  <si>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</si>
  <si>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</si>
  <si>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</si>
  <si>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</si>
  <si>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</si>
  <si>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</si>
  <si>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</si>
  <si>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</si>
  <si>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</si>
  <si>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</si>
  <si>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</si>
  <si>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</si>
  <si>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</si>
  <si>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</si>
  <si>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</si>
  <si>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</si>
  <si>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</si>
  <si>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</si>
  <si>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</si>
  <si>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</si>
  <si>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</si>
  <si>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</si>
  <si>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</si>
  <si>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</si>
  <si>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</si>
  <si>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</si>
  <si>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</si>
  <si>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</si>
  <si>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</si>
  <si>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</si>
  <si>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</si>
  <si>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</si>
  <si>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</si>
  <si>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</si>
  <si>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</si>
  <si>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</si>
  <si>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</si>
  <si>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</si>
  <si>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</si>
  <si>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</si>
  <si>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</si>
  <si>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</si>
  <si>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</si>
  <si>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</si>
  <si>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</si>
  <si>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</si>
  <si>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</si>
  <si>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</si>
  <si>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</si>
  <si>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</si>
  <si>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</si>
  <si>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</si>
  <si>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</si>
  <si>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</si>
  <si>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</si>
  <si>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</si>
  <si>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</si>
  <si>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</si>
  <si>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</si>
  <si>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</si>
  <si>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</si>
  <si>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</si>
  <si>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</si>
  <si>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</si>
  <si>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</si>
  <si>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</si>
  <si>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</si>
  <si>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</si>
  <si>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</si>
  <si>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</si>
  <si>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</si>
  <si>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</si>
  <si>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</si>
  <si>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</si>
  <si>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</si>
  <si>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</si>
  <si>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</si>
  <si>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</si>
  <si>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</si>
  <si>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</si>
  <si>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</si>
  <si>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</si>
  <si>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</si>
  <si>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</si>
  <si>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</si>
  <si>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</si>
  <si>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</si>
  <si>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</si>
  <si>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</si>
  <si>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</si>
  <si>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</si>
  <si>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</si>
  <si>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</si>
  <si>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</si>
  <si>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</si>
  <si>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</si>
  <si>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</si>
  <si>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</si>
  <si>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</si>
  <si>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</si>
  <si>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</si>
  <si>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</si>
  <si>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</si>
  <si>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</si>
  <si>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</si>
  <si>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</si>
  <si>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</si>
  <si>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</si>
  <si>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</si>
  <si>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</si>
  <si>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</si>
  <si>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</si>
  <si>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</si>
  <si>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</si>
  <si>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</si>
  <si>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</si>
  <si>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</si>
  <si>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</si>
  <si>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</si>
  <si>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</si>
  <si>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</si>
  <si>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</si>
  <si>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</si>
  <si>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</si>
  <si>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</si>
  <si>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</si>
  <si>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</si>
  <si>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</si>
  <si>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</si>
  <si>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</si>
  <si>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</si>
  <si>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</si>
  <si>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</si>
  <si>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</si>
  <si>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</si>
  <si>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</si>
  <si>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</si>
  <si>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</si>
  <si>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</si>
  <si>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</si>
  <si>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</si>
  <si>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</si>
  <si>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</si>
  <si>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</si>
  <si>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</si>
  <si>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</si>
  <si>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</si>
  <si>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</si>
  <si>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</si>
  <si>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</si>
  <si>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</si>
  <si>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</si>
  <si>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</si>
  <si>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</si>
  <si>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</si>
  <si>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</si>
  <si>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</si>
  <si>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</si>
  <si>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</si>
  <si>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</si>
  <si>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</si>
  <si>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</si>
  <si>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</si>
  <si>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</si>
  <si>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</si>
  <si>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</si>
  <si>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</si>
  <si>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</si>
  <si>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</si>
  <si>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</si>
  <si>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</si>
  <si>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</si>
  <si>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</si>
  <si>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</si>
  <si>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</si>
  <si>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</si>
  <si>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</si>
  <si>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</si>
  <si>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</si>
  <si>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</si>
  <si>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</si>
  <si>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</si>
  <si>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</si>
  <si>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</si>
  <si>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</si>
  <si>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</si>
  <si>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</si>
  <si>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</si>
  <si>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</si>
  <si>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</si>
  <si>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</si>
  <si>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</si>
  <si>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</si>
  <si>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</si>
  <si>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</si>
  <si>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</si>
  <si>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</si>
  <si>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</si>
  <si>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</si>
  <si>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</si>
  <si>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</si>
  <si>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</si>
  <si>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</si>
  <si>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</si>
  <si>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</si>
  <si>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</si>
  <si>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</si>
  <si>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</si>
  <si>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</si>
  <si>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</si>
  <si>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</si>
  <si>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</si>
  <si>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</si>
  <si>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</si>
  <si>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</si>
  <si>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</si>
  <si>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</si>
  <si>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</si>
  <si>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</si>
  <si>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</si>
  <si>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</si>
  <si>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</si>
  <si>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</si>
  <si>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</si>
  <si>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</si>
  <si>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</si>
  <si>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</si>
  <si>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</si>
  <si>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</si>
  <si>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</si>
  <si>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</si>
  <si>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</si>
  <si>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</si>
  <si>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</si>
  <si>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</si>
  <si>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</si>
  <si>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</si>
  <si>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</si>
  <si>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</si>
  <si>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</si>
  <si>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</si>
  <si>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</si>
  <si>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</si>
  <si>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</si>
  <si>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</si>
  <si>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</si>
  <si>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</si>
  <si>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</si>
  <si>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</si>
  <si>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</si>
  <si>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</si>
  <si>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</si>
  <si>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</si>
  <si>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</si>
  <si>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</si>
  <si>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</si>
  <si>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</si>
  <si>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</si>
  <si>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</si>
  <si>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</si>
  <si>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</si>
  <si>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</si>
  <si>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</si>
  <si>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</si>
  <si>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</si>
  <si>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</si>
  <si>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</si>
  <si>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</si>
  <si>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</si>
  <si>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</si>
  <si>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</si>
  <si>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</si>
  <si>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</si>
  <si>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</si>
  <si>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</si>
  <si>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</si>
  <si>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</si>
  <si>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</si>
  <si>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</si>
  <si>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</si>
  <si>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</si>
  <si>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</si>
  <si>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</si>
  <si>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</si>
  <si>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</si>
  <si>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</si>
  <si>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</si>
  <si>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</si>
  <si>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</si>
  <si>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</si>
  <si>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</si>
  <si>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</si>
  <si>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</si>
  <si>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</si>
  <si>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</si>
  <si>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</si>
  <si>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</si>
  <si>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</si>
  <si>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</si>
  <si>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</si>
  <si>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</si>
  <si>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</si>
  <si>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</si>
  <si>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</si>
  <si>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</si>
  <si>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</si>
  <si>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</si>
  <si>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</si>
  <si>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</si>
  <si>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</si>
  <si>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</si>
  <si>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</si>
  <si>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</si>
  <si>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</si>
  <si>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</si>
  <si>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</si>
  <si>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</si>
  <si>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</si>
  <si>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</si>
  <si>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</si>
  <si>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</si>
  <si>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</si>
  <si>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</si>
  <si>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</si>
  <si>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</si>
  <si>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</si>
  <si>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</si>
  <si>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</si>
  <si>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</si>
  <si>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</si>
  <si>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</si>
  <si>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</si>
  <si>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</si>
  <si>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</si>
  <si>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</si>
  <si>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</si>
  <si>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</si>
  <si>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</si>
  <si>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</si>
  <si>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</si>
  <si>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</si>
  <si>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</si>
  <si>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</si>
  <si>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</si>
  <si>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</si>
  <si>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</si>
  <si>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</si>
  <si>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</si>
  <si>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</si>
  <si>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</si>
  <si>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</si>
  <si>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</si>
  <si>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</si>
  <si>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</si>
  <si>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</si>
  <si>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</si>
  <si>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</si>
  <si>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</si>
  <si>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</si>
  <si>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</si>
  <si>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</si>
  <si>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</si>
  <si>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</si>
  <si>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</si>
  <si>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</si>
  <si>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</si>
  <si>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</si>
  <si>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</si>
  <si>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</si>
  <si>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</si>
  <si>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</si>
  <si>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</si>
  <si>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</si>
  <si>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</si>
  <si>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</si>
  <si>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</si>
  <si>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</si>
  <si>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</si>
  <si>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</si>
  <si>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</si>
  <si>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</si>
  <si>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</si>
  <si>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</si>
  <si>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</si>
  <si>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</si>
  <si>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</si>
  <si>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</si>
  <si>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</si>
  <si>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</si>
  <si>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</si>
  <si>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</si>
  <si>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</si>
  <si>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</si>
  <si>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</si>
  <si>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</si>
  <si>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</si>
  <si>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</si>
  <si>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</si>
  <si>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</si>
  <si>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</si>
  <si>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</si>
  <si>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</si>
  <si>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</si>
  <si>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</si>
  <si>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</si>
  <si>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</si>
  <si>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</si>
  <si>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</si>
  <si>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</si>
  <si>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</si>
  <si>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</si>
  <si>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</si>
  <si>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</si>
  <si>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</si>
  <si>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</si>
  <si>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</si>
  <si>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</si>
  <si>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</si>
  <si>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</si>
  <si>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</si>
  <si>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</si>
  <si>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</si>
  <si>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</si>
  <si>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</si>
  <si>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</si>
  <si>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</si>
  <si>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</si>
  <si>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</si>
  <si>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</si>
  <si>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</si>
  <si>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</si>
  <si>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</si>
  <si>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</si>
  <si>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</si>
  <si>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</si>
  <si>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</si>
  <si>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</si>
  <si>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</si>
  <si>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</si>
  <si>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</si>
  <si>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</si>
  <si>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</si>
  <si>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</si>
  <si>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</si>
  <si>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</si>
  <si>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</si>
  <si>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</si>
  <si>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</si>
  <si>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</si>
  <si>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</si>
  <si>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</si>
  <si>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</si>
  <si>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</si>
  <si>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</si>
  <si>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</si>
  <si>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</si>
  <si>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</si>
  <si>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</si>
  <si>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</si>
  <si>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</si>
  <si>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</si>
  <si>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</si>
  <si>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</si>
  <si>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</si>
  <si>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</si>
  <si>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</si>
  <si>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</si>
  <si>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</si>
  <si>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</si>
  <si>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</si>
  <si>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</si>
  <si>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</si>
  <si>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</si>
  <si>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</si>
  <si>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</si>
  <si>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</si>
  <si>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</si>
  <si>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</si>
  <si>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</si>
  <si>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</si>
  <si>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</si>
  <si>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</si>
  <si>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</si>
  <si>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</si>
  <si>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</si>
  <si>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</si>
  <si>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</si>
  <si>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</si>
  <si>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</si>
  <si>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</si>
  <si>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</si>
  <si>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</si>
  <si>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</si>
  <si>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</si>
  <si>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</si>
  <si>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</si>
  <si>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</si>
  <si>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</si>
  <si>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</si>
  <si>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</si>
  <si>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</si>
  <si>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</si>
  <si>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</si>
  <si>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</si>
  <si>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</si>
  <si>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</si>
  <si>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</si>
  <si>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</si>
  <si>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</si>
  <si>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</si>
  <si>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</si>
  <si>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</si>
  <si>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</si>
  <si>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</si>
  <si>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</si>
  <si>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</si>
  <si>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</si>
  <si>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</si>
  <si>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</si>
  <si>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</si>
  <si>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</si>
  <si>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</si>
  <si>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</si>
  <si>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</si>
  <si>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</si>
  <si>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</si>
  <si>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</si>
  <si>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</si>
  <si>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</si>
  <si>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</si>
  <si>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</si>
  <si>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</si>
  <si>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</si>
  <si>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</si>
  <si>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</si>
  <si>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</si>
  <si>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</si>
  <si>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</si>
  <si>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</si>
  <si>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</si>
  <si>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</si>
  <si>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</si>
  <si>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</si>
  <si>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</si>
  <si>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</si>
  <si>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</si>
  <si>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</si>
  <si>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</si>
  <si>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</si>
  <si>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</si>
  <si>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</si>
  <si>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</si>
  <si>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</si>
  <si>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</si>
  <si>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</si>
  <si>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</si>
  <si>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</si>
  <si>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</si>
  <si>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</si>
  <si>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</si>
  <si>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</si>
  <si>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</si>
  <si>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</si>
  <si>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</si>
  <si>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</si>
  <si>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</si>
  <si>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</si>
  <si>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</si>
  <si>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</si>
  <si>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</si>
  <si>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</si>
  <si>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</si>
  <si>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</si>
  <si>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</si>
  <si>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</si>
  <si>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</si>
  <si>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</si>
  <si>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</si>
  <si>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</si>
  <si>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</si>
  <si>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</si>
  <si>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</si>
  <si>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</si>
  <si>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</si>
  <si>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</si>
  <si>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</si>
  <si>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</si>
  <si>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</si>
  <si>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</si>
  <si>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</si>
  <si>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</si>
  <si>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</si>
  <si>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</si>
  <si>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</si>
  <si>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</si>
  <si>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</si>
  <si>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</si>
  <si>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</si>
  <si>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</si>
  <si>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</si>
  <si>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</si>
  <si>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</si>
  <si>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</si>
  <si>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</si>
  <si>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</si>
  <si>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</si>
  <si>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</si>
  <si>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</si>
  <si>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</si>
  <si>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</si>
  <si>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</si>
  <si>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</si>
  <si>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</si>
  <si>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</si>
  <si>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</si>
  <si>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</si>
  <si>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</si>
  <si>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</si>
  <si>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</si>
  <si>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</si>
  <si>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</si>
  <si>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</si>
  <si>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</si>
  <si>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</si>
  <si>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</si>
  <si>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</si>
  <si>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</si>
  <si>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</si>
  <si>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</si>
  <si>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</si>
  <si>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</si>
  <si>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</si>
  <si>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</si>
  <si>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</si>
  <si>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</si>
  <si>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</si>
  <si>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</si>
  <si>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</si>
  <si>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</si>
  <si>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</si>
  <si>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</si>
  <si>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</si>
  <si>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</si>
  <si>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</si>
  <si>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</si>
  <si>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</si>
  <si>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</si>
  <si>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</si>
  <si>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</si>
  <si>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</si>
  <si>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</si>
  <si>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</si>
  <si>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</si>
  <si>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</si>
  <si>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</si>
  <si>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</si>
  <si>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</si>
  <si>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</si>
  <si>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</si>
  <si>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</si>
  <si>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</si>
  <si>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</si>
  <si>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</si>
  <si>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</si>
  <si>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</si>
  <si>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</si>
  <si>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</si>
  <si>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</si>
  <si>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</si>
  <si>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</si>
  <si>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</si>
  <si>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</si>
  <si>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</si>
  <si>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</si>
  <si>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</si>
  <si>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</si>
  <si>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</si>
  <si>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</si>
  <si>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</si>
  <si>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</si>
  <si>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</si>
  <si>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</si>
  <si>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</si>
  <si>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</si>
  <si>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</si>
  <si>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</si>
  <si>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</si>
  <si>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</si>
  <si>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</si>
  <si>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</si>
  <si>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</si>
  <si>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</si>
  <si>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</si>
  <si>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</si>
  <si>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</si>
  <si>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</si>
  <si>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</si>
  <si>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</si>
  <si>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</si>
  <si>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</si>
  <si>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</si>
  <si>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</si>
  <si>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</si>
  <si>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</si>
  <si>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</si>
  <si>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</si>
  <si>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</si>
  <si>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</si>
  <si>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</si>
  <si>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</si>
  <si>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</si>
  <si>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</si>
  <si>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</si>
  <si>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</si>
  <si>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</si>
  <si>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</si>
  <si>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</si>
  <si>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</si>
  <si>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</si>
  <si>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</si>
  <si>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</si>
  <si>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</si>
  <si>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</si>
  <si>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</si>
  <si>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</si>
  <si>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</si>
  <si>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</si>
  <si>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</si>
  <si>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</si>
  <si>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</si>
  <si>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</si>
  <si>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</si>
  <si>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</si>
  <si>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</si>
  <si>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</si>
  <si>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</si>
  <si>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</si>
  <si>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</si>
  <si>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</si>
  <si>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</si>
  <si>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</si>
  <si>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</si>
  <si>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</si>
  <si>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</si>
  <si>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</si>
  <si>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</si>
  <si>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</si>
  <si>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</si>
  <si>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</si>
  <si>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</si>
  <si>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</si>
  <si>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</si>
  <si>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</si>
  <si>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</si>
  <si>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</si>
  <si>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</si>
  <si>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</si>
  <si>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</si>
  <si>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</si>
  <si>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</si>
  <si>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</si>
  <si>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</si>
  <si>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</si>
  <si>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</si>
  <si>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</si>
  <si>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</si>
  <si>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</si>
  <si>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</si>
  <si>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</si>
  <si>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</si>
  <si>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</si>
  <si>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</si>
  <si>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</si>
  <si>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</si>
  <si>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</si>
  <si>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</si>
  <si>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</si>
  <si>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</si>
  <si>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</si>
  <si>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</si>
  <si>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</si>
  <si>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</si>
  <si>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</si>
  <si>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</si>
  <si>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</si>
  <si>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</si>
  <si>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</si>
  <si>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</si>
  <si>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</si>
  <si>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</si>
  <si>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</si>
  <si>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</si>
  <si>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</si>
  <si>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</si>
  <si>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</si>
  <si>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</si>
  <si>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</si>
  <si>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</si>
  <si>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</si>
  <si>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</si>
  <si>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</si>
  <si>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</si>
  <si>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</si>
  <si>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</si>
  <si>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</si>
  <si>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</si>
  <si>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</si>
  <si>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</si>
  <si>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</si>
  <si>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</si>
  <si>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</si>
  <si>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</si>
  <si>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</si>
  <si>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</si>
  <si>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</si>
  <si>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</si>
  <si>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</si>
  <si>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</si>
  <si>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</si>
  <si>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</si>
  <si>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</si>
  <si>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</si>
  <si>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</si>
  <si>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</si>
  <si>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</si>
  <si>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</si>
  <si>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</si>
  <si>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</si>
  <si>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</si>
  <si>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</si>
  <si>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</si>
  <si>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</si>
  <si>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</si>
  <si>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</si>
  <si>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</si>
  <si>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</si>
  <si>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</si>
  <si>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</si>
  <si>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</si>
  <si>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</si>
  <si>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</si>
  <si>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</si>
  <si>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</si>
  <si>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</si>
  <si>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</si>
  <si>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</si>
  <si>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</si>
  <si>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</si>
  <si>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</si>
  <si>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</si>
  <si>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</si>
  <si>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</si>
  <si>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</si>
  <si>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</si>
  <si>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</si>
  <si>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</si>
  <si>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</si>
  <si>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</si>
  <si>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</si>
  <si>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</si>
  <si>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</si>
  <si>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</si>
  <si>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</si>
  <si>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</si>
  <si>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</si>
  <si>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</si>
  <si>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</si>
  <si>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</si>
  <si>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</si>
  <si>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</si>
  <si>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</si>
  <si>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</si>
  <si>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</si>
  <si>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</si>
  <si>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</si>
  <si>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</si>
  <si>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</si>
  <si>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</si>
  <si>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</si>
  <si>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</si>
  <si>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</si>
  <si>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</si>
  <si>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</si>
  <si>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</si>
  <si>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</si>
  <si>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</si>
  <si>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</si>
  <si>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</si>
  <si>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</si>
  <si>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</si>
  <si>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</si>
  <si>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</si>
  <si>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</si>
  <si>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</si>
  <si>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</si>
  <si>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</si>
  <si>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</si>
  <si>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</si>
  <si>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</si>
  <si>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</si>
  <si>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</si>
  <si>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</si>
  <si>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</si>
  <si>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</si>
  <si>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</si>
  <si>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</si>
  <si>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</si>
  <si>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</si>
  <si>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</si>
  <si>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</si>
  <si>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</si>
  <si>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</si>
  <si>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</si>
  <si>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</si>
  <si>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</si>
  <si>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</si>
  <si>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</si>
  <si>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</si>
  <si>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</si>
  <si>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</si>
  <si>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</si>
  <si>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</si>
  <si>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</si>
  <si>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</si>
  <si>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</si>
  <si>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</si>
  <si>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</si>
  <si>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</si>
  <si>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</si>
  <si>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</si>
  <si>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</si>
  <si>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</si>
  <si>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</si>
  <si>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</si>
  <si>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</si>
  <si>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</si>
  <si>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</si>
  <si>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</si>
  <si>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</si>
  <si>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</si>
  <si>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</si>
  <si>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</si>
  <si>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</si>
  <si>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</si>
  <si>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</si>
  <si>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</si>
  <si>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</si>
  <si>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</si>
  <si>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</si>
  <si>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</si>
  <si>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</si>
  <si>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</si>
  <si>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</si>
  <si>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</si>
  <si>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</si>
  <si>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</si>
  <si>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</si>
  <si>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</si>
  <si>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</si>
  <si>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</si>
  <si>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</si>
  <si>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</si>
  <si>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</si>
  <si>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</si>
  <si>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</si>
  <si>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</si>
  <si>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</si>
  <si>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</si>
  <si>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</si>
  <si>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</si>
  <si>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</si>
  <si>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</si>
  <si>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</si>
  <si>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</si>
  <si>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</si>
  <si>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</si>
  <si>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</si>
  <si>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</si>
  <si>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</si>
  <si>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</si>
  <si>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</si>
  <si>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</si>
  <si>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</si>
  <si>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</si>
  <si>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</si>
  <si>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</si>
  <si>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</si>
  <si>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</si>
  <si>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</si>
  <si>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</si>
  <si>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</si>
  <si>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</si>
  <si>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</si>
  <si>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</si>
  <si>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</si>
  <si>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</si>
  <si>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</si>
  <si>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</si>
  <si>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</si>
  <si>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</si>
  <si>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</si>
  <si>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</si>
  <si>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</si>
  <si>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</si>
  <si>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</si>
  <si>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</si>
  <si>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</si>
  <si>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</si>
  <si>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</si>
  <si>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</si>
  <si>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</si>
  <si>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</si>
  <si>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</si>
  <si>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</si>
  <si>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</si>
  <si>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</si>
  <si>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</si>
  <si>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</si>
  <si>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</si>
  <si>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</si>
  <si>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</si>
  <si>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</si>
  <si>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</si>
  <si>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</si>
  <si>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</si>
  <si>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</si>
  <si>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</si>
  <si>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</si>
  <si>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</si>
  <si>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</si>
  <si>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</si>
  <si>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</si>
  <si>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</si>
  <si>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</si>
  <si>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</si>
  <si>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</si>
  <si>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</si>
  <si>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</si>
  <si>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</si>
  <si>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</si>
  <si>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</si>
  <si>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</si>
  <si>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</si>
  <si>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</si>
  <si>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</si>
  <si>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</si>
  <si>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</si>
  <si>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</si>
  <si>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</si>
  <si>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</si>
  <si>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</si>
  <si>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</si>
  <si>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</si>
  <si>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</si>
  <si>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</si>
  <si>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</si>
  <si>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</si>
  <si>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</si>
  <si>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</si>
  <si>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</si>
  <si>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</si>
  <si>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</si>
  <si>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</si>
  <si>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</si>
  <si>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</si>
  <si>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</si>
  <si>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</si>
  <si>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</si>
  <si>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</si>
  <si>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</si>
  <si>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</si>
  <si>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</si>
  <si>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</si>
  <si>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</si>
  <si>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</si>
  <si>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</si>
  <si>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</si>
  <si>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</si>
  <si>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</si>
  <si>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</si>
  <si>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</si>
  <si>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</si>
  <si>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</si>
  <si>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</si>
  <si>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</si>
  <si>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</si>
  <si>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</si>
  <si>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</si>
  <si>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</si>
  <si>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</si>
  <si>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</si>
  <si>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</si>
  <si>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</si>
  <si>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</si>
  <si>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</si>
  <si>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</si>
  <si>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</si>
  <si>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</si>
  <si>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</si>
  <si>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</si>
  <si>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</si>
  <si>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</si>
  <si>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</si>
  <si>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</si>
  <si>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</si>
  <si>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</si>
  <si>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</si>
  <si>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</si>
  <si>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</si>
  <si>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</si>
  <si>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</si>
  <si>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</si>
  <si>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</si>
  <si>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</si>
  <si>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</si>
  <si>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</si>
  <si>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</si>
  <si>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</si>
  <si>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</si>
  <si>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</si>
  <si>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</si>
  <si>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</si>
  <si>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</si>
  <si>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</si>
  <si>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</si>
  <si>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</si>
  <si>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</si>
  <si>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</si>
  <si>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</si>
  <si>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</si>
  <si>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</si>
  <si>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</si>
  <si>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</si>
  <si>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</si>
  <si>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</si>
  <si>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</si>
  <si>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</si>
  <si>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</si>
  <si>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</si>
  <si>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</si>
  <si>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</si>
  <si>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</si>
  <si>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</si>
  <si>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</si>
  <si>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</si>
  <si>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</si>
  <si>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</si>
  <si>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</si>
  <si>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</si>
  <si>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</si>
  <si>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</si>
  <si>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</si>
  <si>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</si>
  <si>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</si>
  <si>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</si>
  <si>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</si>
  <si>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</si>
  <si>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</si>
  <si>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</si>
  <si>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</si>
  <si>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</si>
  <si>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</si>
  <si>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</si>
  <si>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</si>
  <si>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</si>
  <si>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</si>
  <si>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</si>
  <si>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</si>
  <si>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</si>
  <si>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</si>
  <si>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</si>
  <si>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</si>
  <si>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</si>
  <si>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</si>
  <si>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</si>
  <si>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</si>
  <si>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</si>
  <si>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</si>
  <si>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</si>
  <si>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</si>
  <si>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</si>
  <si>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</si>
  <si>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</si>
  <si>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</si>
  <si>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</si>
  <si>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</si>
  <si>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</si>
  <si>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</si>
  <si>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</si>
  <si>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</si>
  <si>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</si>
  <si>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</si>
  <si>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</si>
  <si>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</si>
  <si>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</si>
  <si>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</si>
  <si>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</si>
  <si>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</si>
  <si>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</si>
  <si>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</si>
  <si>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</si>
  <si>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</si>
  <si>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</si>
  <si>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</si>
  <si>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</si>
  <si>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</si>
  <si>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</si>
  <si>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</si>
  <si>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</si>
  <si>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</si>
  <si>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</si>
  <si>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</si>
  <si>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</si>
  <si>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</si>
  <si>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</si>
  <si>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</si>
  <si>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</si>
  <si>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</si>
  <si>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</si>
  <si>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</si>
  <si>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</si>
  <si>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</si>
  <si>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</si>
  <si>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</si>
  <si>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</si>
  <si>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</si>
  <si>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</si>
  <si>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</si>
  <si>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</si>
  <si>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</si>
  <si>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</si>
  <si>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</si>
  <si>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</si>
  <si>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</si>
  <si>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</si>
  <si>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</si>
  <si>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</si>
  <si>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</si>
  <si>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</si>
  <si>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</si>
  <si>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</si>
  <si>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</si>
  <si>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</si>
  <si>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</si>
  <si>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</si>
  <si>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</si>
  <si>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</si>
  <si>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</si>
  <si>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</si>
  <si>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</si>
  <si>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</si>
  <si>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</si>
  <si>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</si>
  <si>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</si>
  <si>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</si>
  <si>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</si>
  <si>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</si>
  <si>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</si>
  <si>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</si>
  <si>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</si>
  <si>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</si>
  <si>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</si>
  <si>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</si>
  <si>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</si>
  <si>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</si>
  <si>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</si>
  <si>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</si>
  <si>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</si>
  <si>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</si>
  <si>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</si>
  <si>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</si>
  <si>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</si>
  <si>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</si>
  <si>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</si>
  <si>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</si>
  <si>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</si>
  <si>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</si>
  <si>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</si>
  <si>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</si>
  <si>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</si>
  <si>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</si>
  <si>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</si>
  <si>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</si>
  <si>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</si>
  <si>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</si>
  <si>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</si>
  <si>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</si>
  <si>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</si>
  <si>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</si>
  <si>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</si>
  <si>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</si>
  <si>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</si>
  <si>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</si>
  <si>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</si>
  <si>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</si>
  <si>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</si>
  <si>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</si>
  <si>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</si>
  <si>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</si>
  <si>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</si>
  <si>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</si>
  <si>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</si>
  <si>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</si>
  <si>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</si>
  <si>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</si>
  <si>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</si>
  <si>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</si>
  <si>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</si>
  <si>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</si>
  <si>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</si>
  <si>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</si>
  <si>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</si>
  <si>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</si>
  <si>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</si>
  <si>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</si>
  <si>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</si>
  <si>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</si>
  <si>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</si>
  <si>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</si>
  <si>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</si>
  <si>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</si>
  <si>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</si>
  <si>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</si>
  <si>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</si>
  <si>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</si>
  <si>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</si>
  <si>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</si>
  <si>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</si>
  <si>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</si>
  <si>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</si>
  <si>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</si>
  <si>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</si>
  <si>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</si>
  <si>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</si>
  <si>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</si>
  <si>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</si>
  <si>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</si>
  <si>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</si>
  <si>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</si>
  <si>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</si>
  <si>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</si>
  <si>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</si>
  <si>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</si>
  <si>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</si>
  <si>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</si>
  <si>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</si>
  <si>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</si>
  <si>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</si>
  <si>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</si>
  <si>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</si>
  <si>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</si>
  <si>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</si>
  <si>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</si>
  <si>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</si>
  <si>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</si>
  <si>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</si>
  <si>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</si>
  <si>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</si>
  <si>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</si>
  <si>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</si>
  <si>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</si>
  <si>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</si>
  <si>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</si>
  <si>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</si>
  <si>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</si>
  <si>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</si>
  <si>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</si>
  <si>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</si>
  <si>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</si>
  <si>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</si>
  <si>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</si>
  <si>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</si>
  <si>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</si>
  <si>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</si>
  <si>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</si>
  <si>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</si>
  <si>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</si>
  <si>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</si>
  <si>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</si>
  <si>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</si>
  <si>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</si>
  <si>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</si>
  <si>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</si>
  <si>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</si>
  <si>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</si>
  <si>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</si>
  <si>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</si>
  <si>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</si>
  <si>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</si>
  <si>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</si>
  <si>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</si>
  <si>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</si>
  <si>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</si>
  <si>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</si>
  <si>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</si>
  <si>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</si>
  <si>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</si>
  <si>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</si>
  <si>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</si>
  <si>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</si>
  <si>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</si>
  <si>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</si>
  <si>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</si>
  <si>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</si>
  <si>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</si>
  <si>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</si>
  <si>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</si>
  <si>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</si>
  <si>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</si>
  <si>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</si>
  <si>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</si>
  <si>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</si>
  <si>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</si>
  <si>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</si>
  <si>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</si>
  <si>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</si>
  <si>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</si>
  <si>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</si>
  <si>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</si>
  <si>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</si>
  <si>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</si>
  <si>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</si>
  <si>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</si>
  <si>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</si>
  <si>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</si>
  <si>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</si>
  <si>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</si>
  <si>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</si>
  <si>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</si>
  <si>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</si>
  <si>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</si>
  <si>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</si>
  <si>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</si>
  <si>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</si>
  <si>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</si>
  <si>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</si>
  <si>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</si>
  <si>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</si>
  <si>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</si>
  <si>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</si>
  <si>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</si>
  <si>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</si>
  <si>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</si>
  <si>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</si>
  <si>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</si>
  <si>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</si>
  <si>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</si>
  <si>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</si>
  <si>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</si>
  <si>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</si>
  <si>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</si>
  <si>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</si>
  <si>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</si>
  <si>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</si>
  <si>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</si>
  <si>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</si>
  <si>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</si>
  <si>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</si>
  <si>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</si>
  <si>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</si>
  <si>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</si>
  <si>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</si>
  <si>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</si>
  <si>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</si>
  <si>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</si>
  <si>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</si>
  <si>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</si>
  <si>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</si>
  <si>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</si>
  <si>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</si>
  <si>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</si>
  <si>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</si>
  <si>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</si>
  <si>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</si>
  <si>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</si>
  <si>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</si>
  <si>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</si>
  <si>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</si>
  <si>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</si>
  <si>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</si>
  <si>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</si>
  <si>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</si>
  <si>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</si>
  <si>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</si>
  <si>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</si>
  <si>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</si>
  <si>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</si>
  <si>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</si>
  <si>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</si>
  <si>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</si>
  <si>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</si>
  <si>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</si>
  <si>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</si>
  <si>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</si>
  <si>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</si>
  <si>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</si>
  <si>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</si>
  <si>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</si>
  <si>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</si>
  <si>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</si>
  <si>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</si>
  <si>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</si>
  <si>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</si>
  <si>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</si>
  <si>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</si>
  <si>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</si>
  <si>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</si>
  <si>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</si>
  <si>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</si>
  <si>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</si>
  <si>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</si>
  <si>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</si>
  <si>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</si>
  <si>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</si>
  <si>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</si>
  <si>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</si>
  <si>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</si>
  <si>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</si>
  <si>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</si>
  <si>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</si>
  <si>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</si>
  <si>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</si>
  <si>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</si>
  <si>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</si>
  <si>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</si>
  <si>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</si>
  <si>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</si>
  <si>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</si>
  <si>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</si>
  <si>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</si>
  <si>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</si>
  <si>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</si>
  <si>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</si>
  <si>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</si>
  <si>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</si>
  <si>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</si>
  <si>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</si>
  <si>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</si>
  <si>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</si>
  <si>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</si>
  <si>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</si>
  <si>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</si>
  <si>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</si>
  <si>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</si>
  <si>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</si>
  <si>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</si>
  <si>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</si>
  <si>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</si>
  <si>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</si>
  <si>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</si>
  <si>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</si>
  <si>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</si>
  <si>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</si>
  <si>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</si>
  <si>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</si>
  <si>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</si>
  <si>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</si>
  <si>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</si>
  <si>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</si>
  <si>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</si>
  <si>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</si>
  <si>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</si>
  <si>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</si>
  <si>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</si>
  <si>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</si>
  <si>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</si>
  <si>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</si>
  <si>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</si>
  <si>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</si>
  <si>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</si>
  <si>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</si>
  <si>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</si>
  <si>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</si>
  <si>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</si>
  <si>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</si>
  <si>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</si>
  <si>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</si>
  <si>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</si>
  <si>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</si>
  <si>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</si>
  <si>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</si>
  <si>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</si>
  <si>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</si>
  <si>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</si>
  <si>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</si>
  <si>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</si>
  <si>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</si>
  <si>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</si>
  <si>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</si>
  <si>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</si>
  <si>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</si>
  <si>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</si>
  <si>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</si>
  <si>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</si>
  <si>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</si>
  <si>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</si>
  <si>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</si>
  <si>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</si>
  <si>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</si>
  <si>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</si>
  <si>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</si>
  <si>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</si>
  <si>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</si>
  <si>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</si>
  <si>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</si>
  <si>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</si>
  <si>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</si>
  <si>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</si>
  <si>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</si>
  <si>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</si>
  <si>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</si>
  <si>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</si>
  <si>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</si>
  <si>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</si>
  <si>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</si>
  <si>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</si>
  <si>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</si>
  <si>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</si>
  <si>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</si>
  <si>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</si>
  <si>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</si>
  <si>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</si>
  <si>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</si>
  <si>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</si>
  <si>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</si>
  <si>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</si>
  <si>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</si>
  <si>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</si>
  <si>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</si>
  <si>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</si>
  <si>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</si>
  <si>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</si>
  <si>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</si>
  <si>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</si>
  <si>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</si>
  <si>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</si>
  <si>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</si>
  <si>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</si>
  <si>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</si>
  <si>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</si>
  <si>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</si>
  <si>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</si>
  <si>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</si>
  <si>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</si>
  <si>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</si>
  <si>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</si>
  <si>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</si>
  <si>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</si>
  <si>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</si>
  <si>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</si>
  <si>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</si>
  <si>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</si>
  <si>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</si>
  <si>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</si>
  <si>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</si>
  <si>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</si>
  <si>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</si>
  <si>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</si>
  <si>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</si>
  <si>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</si>
  <si>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</si>
  <si>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</si>
  <si>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</si>
  <si>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</si>
  <si>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</si>
  <si>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</si>
  <si>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</si>
  <si>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</si>
  <si>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</si>
  <si>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</si>
  <si>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</si>
  <si>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</si>
  <si>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</si>
  <si>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</si>
  <si>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</si>
  <si>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</si>
  <si>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</si>
  <si>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</si>
  <si>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</si>
  <si>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</si>
  <si>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</si>
  <si>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</si>
  <si>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</si>
  <si>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</si>
  <si>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</si>
  <si>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</si>
  <si>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</si>
  <si>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</si>
  <si>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</si>
  <si>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</si>
  <si>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</si>
  <si>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</si>
  <si>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</si>
  <si>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</si>
  <si>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</si>
  <si>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</si>
  <si>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</si>
  <si>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</si>
  <si>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</si>
  <si>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</si>
  <si>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</si>
  <si>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</si>
  <si>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</si>
  <si>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</si>
  <si>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</si>
  <si>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</si>
  <si>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</si>
  <si>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</si>
  <si>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</si>
  <si>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</si>
  <si>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</si>
  <si>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</si>
  <si>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</si>
  <si>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</si>
  <si>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</si>
  <si>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</si>
  <si>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</si>
  <si>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</si>
  <si>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</si>
  <si>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</si>
  <si>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</si>
  <si>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</si>
  <si>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</si>
  <si>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</si>
  <si>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</si>
  <si>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</si>
  <si>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</si>
  <si>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</si>
  <si>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</si>
  <si>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</si>
  <si>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</si>
  <si>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</si>
  <si>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</si>
  <si>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</si>
  <si>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</si>
  <si>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</si>
  <si>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</si>
  <si>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</si>
  <si>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</si>
  <si>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</si>
  <si>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</si>
  <si>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</si>
  <si>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</si>
  <si>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</si>
  <si>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</si>
  <si>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</si>
  <si>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</si>
  <si>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</si>
  <si>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</si>
  <si>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</si>
  <si>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</si>
  <si>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</si>
  <si>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</si>
  <si>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</si>
  <si>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</si>
  <si>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</si>
  <si>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</si>
  <si>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</si>
  <si>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</si>
  <si>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</si>
  <si>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</si>
  <si>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</si>
  <si>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</si>
  <si>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</si>
  <si>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</si>
  <si>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</si>
  <si>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</si>
  <si>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</si>
  <si>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</si>
  <si>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</si>
  <si>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</si>
  <si>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</si>
  <si>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</si>
  <si>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</si>
  <si>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</si>
  <si>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</si>
  <si>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</si>
  <si>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</si>
  <si>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</si>
  <si>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</si>
  <si>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</si>
  <si>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</si>
  <si>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</si>
  <si>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</si>
  <si>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</si>
  <si>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</si>
  <si>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</si>
  <si>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</si>
  <si>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</si>
  <si>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</si>
  <si>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</si>
  <si>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</si>
  <si>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</si>
  <si>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</si>
  <si>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</si>
  <si>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</si>
  <si>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</si>
  <si>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</si>
  <si>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</si>
  <si>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</si>
  <si>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</si>
  <si>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</si>
  <si>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</si>
  <si>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</si>
  <si>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</si>
  <si>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</si>
  <si>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</si>
  <si>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</si>
  <si>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</si>
  <si>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</si>
  <si>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</si>
  <si>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</si>
  <si>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</si>
  <si>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</si>
  <si>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</si>
  <si>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</si>
  <si>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</si>
  <si>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</si>
  <si>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</si>
  <si>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</si>
  <si>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</si>
  <si>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</si>
  <si>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</si>
  <si>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</si>
  <si>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</si>
  <si>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</si>
  <si>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</si>
  <si>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</si>
  <si>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</si>
  <si>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</si>
  <si>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</si>
  <si>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</si>
  <si>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</si>
  <si>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</si>
  <si>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</si>
  <si>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</si>
  <si>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</si>
  <si>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</si>
  <si>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</si>
  <si>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</si>
  <si>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</si>
  <si>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</si>
  <si>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</si>
  <si>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</si>
  <si>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</si>
  <si>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</si>
  <si>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</si>
  <si>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</si>
  <si>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</si>
  <si>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</si>
  <si>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</si>
  <si>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</si>
  <si>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</si>
  <si>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</si>
  <si>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</si>
  <si>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</si>
  <si>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</si>
  <si>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</si>
  <si>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</si>
  <si>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</si>
  <si>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</si>
  <si>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</si>
  <si>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</si>
  <si>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</si>
  <si>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</si>
  <si>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</si>
  <si>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</si>
  <si>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</si>
  <si>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</si>
  <si>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</si>
  <si>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</si>
  <si>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</si>
  <si>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</si>
  <si>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</si>
  <si>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</si>
  <si>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</si>
  <si>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</si>
  <si>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</si>
  <si>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</si>
  <si>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</si>
  <si>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</si>
  <si>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</si>
  <si>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</si>
  <si>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</si>
  <si>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</si>
  <si>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</si>
  <si>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</si>
  <si>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</si>
  <si>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</si>
  <si>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</si>
  <si>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</si>
  <si>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</si>
  <si>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</si>
  <si>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</si>
  <si>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</si>
  <si>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</si>
  <si>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</si>
  <si>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</si>
  <si>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</si>
  <si>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</si>
  <si>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</si>
  <si>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</si>
  <si>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</si>
  <si>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</si>
  <si>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</si>
  <si>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</si>
  <si>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</si>
  <si>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</si>
  <si>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</si>
  <si>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</si>
  <si>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</si>
  <si>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</si>
  <si>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</si>
  <si>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</si>
  <si>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</si>
  <si>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</si>
  <si>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</si>
  <si>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</si>
  <si>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</si>
  <si>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</si>
  <si>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</si>
  <si>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</si>
  <si>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</si>
  <si>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</si>
  <si>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</si>
  <si>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</si>
  <si>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</si>
  <si>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</si>
  <si>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</si>
  <si>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</si>
  <si>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</si>
  <si>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</si>
  <si>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</si>
  <si>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</si>
  <si>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</si>
  <si>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</si>
  <si>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</si>
  <si>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</si>
  <si>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</si>
  <si>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</si>
  <si>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</si>
  <si>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</si>
  <si>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</si>
  <si>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</si>
  <si>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</si>
  <si>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</si>
  <si>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</si>
  <si>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</si>
  <si>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</si>
  <si>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</si>
  <si>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</si>
  <si>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</si>
  <si>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</si>
  <si>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</si>
  <si>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</si>
  <si>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</si>
  <si>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</si>
  <si>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</si>
  <si>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</si>
  <si>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</si>
  <si>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</si>
  <si>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</si>
  <si>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</si>
  <si>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</si>
  <si>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</si>
  <si>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</si>
  <si>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</si>
  <si>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</si>
  <si>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</si>
  <si>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</si>
  <si>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</si>
  <si>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</si>
  <si>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</si>
  <si>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</si>
  <si>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</si>
  <si>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</si>
  <si>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</si>
  <si>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</si>
  <si>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</si>
  <si>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</si>
  <si>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</si>
  <si>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</si>
  <si>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</si>
  <si>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</si>
  <si>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</si>
  <si>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</si>
  <si>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</si>
  <si>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</si>
  <si>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</si>
  <si>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</si>
  <si>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</si>
  <si>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</si>
  <si>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</si>
  <si>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</si>
  <si>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</si>
  <si>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</si>
  <si>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</si>
  <si>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</si>
  <si>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</si>
  <si>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</si>
  <si>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</si>
  <si>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</si>
  <si>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</si>
  <si>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</si>
  <si>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</si>
  <si>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</si>
  <si>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</si>
  <si>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</si>
  <si>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</si>
  <si>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</si>
  <si>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</si>
  <si>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</si>
  <si>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</si>
  <si>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</si>
  <si>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</si>
  <si>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</si>
  <si>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</si>
  <si>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</si>
  <si>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</si>
  <si>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</si>
  <si>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</si>
  <si>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</si>
  <si>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</si>
  <si>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</si>
  <si>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</si>
  <si>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</si>
  <si>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</si>
  <si>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</si>
  <si>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</si>
  <si>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</si>
  <si>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</si>
  <si>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</si>
  <si>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</si>
  <si>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</si>
  <si>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</si>
  <si>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</si>
  <si>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</si>
  <si>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</si>
  <si>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</si>
  <si>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</si>
  <si>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</si>
  <si>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</si>
  <si>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</si>
  <si>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</si>
  <si>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</si>
  <si>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</si>
  <si>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</si>
  <si>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</si>
  <si>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</si>
  <si>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</si>
  <si>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</si>
  <si>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</si>
  <si>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</si>
  <si>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</si>
  <si>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</si>
  <si>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</si>
  <si>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</si>
  <si>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</si>
  <si>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</si>
  <si>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</si>
  <si>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</si>
  <si>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</si>
  <si>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</si>
  <si>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</si>
  <si>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</si>
  <si>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</si>
  <si>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</si>
  <si>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</si>
  <si>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</si>
  <si>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</si>
  <si>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</si>
  <si>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</si>
  <si>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</si>
  <si>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</si>
  <si>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</si>
  <si>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</si>
  <si>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</si>
  <si>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</si>
  <si>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</si>
  <si>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</si>
  <si>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</si>
  <si>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</si>
  <si>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</si>
  <si>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</si>
  <si>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</si>
  <si>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</si>
  <si>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</si>
  <si>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</si>
  <si>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</si>
  <si>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</si>
  <si>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</si>
  <si>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</si>
  <si>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</si>
  <si>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</si>
  <si>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</si>
  <si>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</si>
  <si>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</si>
  <si>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</si>
  <si>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</si>
  <si>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</si>
  <si>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</si>
  <si>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</si>
  <si>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</si>
  <si>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</si>
  <si>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</si>
  <si>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</si>
  <si>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</si>
  <si>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</si>
  <si>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</si>
  <si>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</si>
  <si>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</si>
  <si>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</si>
  <si>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</si>
  <si>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</si>
  <si>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</si>
  <si>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</si>
  <si>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</si>
  <si>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</si>
  <si>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</si>
  <si>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</si>
  <si>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</si>
  <si>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</si>
  <si>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</si>
  <si>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</si>
  <si>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</si>
  <si>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</si>
  <si>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</si>
  <si>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</si>
  <si>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</si>
  <si>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</si>
  <si>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</si>
  <si>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</si>
  <si>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</si>
  <si>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</si>
  <si>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</si>
  <si>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</si>
  <si>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</si>
  <si>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</si>
  <si>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</si>
  <si>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</si>
  <si>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</si>
  <si>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</si>
  <si>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</si>
  <si>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</si>
  <si>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</si>
  <si>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</si>
  <si>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</si>
  <si>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</si>
  <si>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</si>
  <si>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</si>
  <si>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</si>
  <si>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</si>
  <si>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</si>
  <si>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</si>
  <si>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</si>
  <si>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</si>
  <si>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</si>
  <si>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</si>
  <si>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</si>
  <si>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</si>
  <si>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</si>
  <si>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</si>
  <si>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</si>
  <si>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</si>
  <si>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</si>
  <si>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</si>
  <si>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</si>
  <si>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</si>
  <si>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</si>
  <si>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</si>
  <si>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</si>
  <si>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</si>
  <si>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</si>
  <si>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</si>
  <si>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</si>
  <si>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</si>
  <si>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</si>
  <si>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</si>
  <si>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</si>
  <si>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</si>
  <si>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</si>
  <si>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</si>
  <si>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</si>
  <si>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</si>
  <si>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</si>
  <si>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</si>
  <si>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</si>
  <si>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</si>
  <si>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</si>
  <si>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</si>
  <si>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</si>
  <si>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</si>
  <si>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</si>
  <si>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</si>
  <si>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</si>
  <si>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</si>
  <si>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</si>
  <si>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</si>
  <si>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</si>
  <si>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</si>
  <si>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</si>
  <si>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</si>
  <si>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</si>
  <si>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</si>
  <si>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</si>
  <si>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</si>
  <si>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</si>
  <si>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</si>
  <si>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</si>
  <si>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</si>
  <si>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</si>
  <si>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</si>
  <si>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</si>
  <si>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</si>
  <si>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</si>
  <si>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</si>
  <si>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</si>
  <si>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</si>
  <si>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</si>
  <si>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</si>
  <si>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</si>
  <si>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</si>
  <si>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</si>
  <si>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</si>
  <si>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</si>
  <si>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</si>
  <si>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</si>
  <si>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</si>
  <si>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</si>
  <si>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</si>
  <si>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</si>
  <si>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</si>
  <si>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</si>
  <si>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</si>
  <si>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</si>
  <si>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</si>
  <si>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</si>
  <si>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</si>
  <si>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</si>
  <si>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</si>
  <si>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</si>
  <si>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</si>
  <si>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</si>
  <si>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</si>
  <si>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</si>
  <si>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</si>
  <si>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</si>
  <si>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</si>
  <si>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</si>
  <si>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</si>
  <si>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</si>
  <si>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</si>
  <si>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</si>
  <si>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</si>
  <si>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</si>
  <si>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</si>
  <si>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</si>
  <si>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</si>
  <si>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</si>
  <si>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</si>
  <si>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</si>
  <si>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</si>
  <si>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</si>
  <si>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</si>
  <si>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</si>
  <si>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</si>
  <si>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</si>
  <si>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</si>
  <si>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</si>
  <si>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</si>
  <si>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</si>
  <si>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</si>
  <si>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</si>
  <si>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</si>
  <si>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</si>
  <si>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</si>
  <si>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</si>
  <si>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</si>
  <si>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</si>
  <si>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</si>
  <si>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</si>
  <si>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</si>
  <si>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</si>
  <si>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</si>
  <si>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</si>
  <si>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</si>
  <si>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</si>
  <si>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</si>
  <si>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</si>
  <si>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</si>
  <si>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</si>
  <si>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</si>
  <si>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</si>
  <si>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</si>
  <si>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</si>
  <si>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</si>
  <si>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</si>
  <si>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</si>
  <si>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</si>
  <si>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</si>
  <si>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</si>
  <si>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</si>
  <si>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</si>
  <si>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</si>
  <si>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</si>
  <si>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</si>
  <si>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</si>
  <si>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</si>
  <si>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</si>
  <si>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</si>
  <si>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</si>
  <si>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</si>
  <si>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</si>
  <si>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</si>
  <si>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</si>
  <si>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</si>
  <si>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</si>
  <si>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</si>
  <si>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</si>
  <si>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</si>
  <si>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</si>
  <si>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</si>
  <si>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</si>
  <si>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</si>
  <si>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</si>
  <si>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</si>
  <si>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</si>
  <si>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</si>
  <si>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</si>
  <si>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</si>
  <si>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</si>
  <si>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</si>
  <si>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</si>
  <si>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</si>
  <si>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</si>
  <si>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</si>
  <si>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</si>
  <si>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</si>
  <si>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</si>
  <si>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</si>
  <si>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</si>
  <si>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</si>
  <si>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</si>
  <si>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</si>
  <si>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</si>
  <si>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</si>
  <si>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</si>
  <si>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</si>
  <si>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</si>
  <si>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</si>
  <si>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</si>
  <si>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</si>
  <si>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</si>
  <si>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</si>
  <si>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</si>
  <si>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</si>
  <si>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</si>
  <si>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</si>
  <si>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</si>
  <si>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</si>
  <si>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</si>
  <si>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</si>
  <si>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</si>
  <si>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</si>
  <si>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</si>
  <si>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</si>
  <si>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</si>
  <si>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</si>
  <si>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</si>
  <si>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</si>
  <si>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</si>
  <si>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</si>
  <si>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</si>
  <si>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</si>
  <si>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</si>
  <si>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</si>
  <si>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</si>
  <si>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</si>
  <si>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</si>
  <si>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</si>
  <si>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</si>
  <si>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</si>
  <si>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</si>
  <si>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</si>
  <si>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</si>
  <si>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</si>
  <si>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</si>
  <si>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</si>
  <si>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</si>
  <si>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</si>
  <si>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</si>
  <si>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</si>
  <si>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</si>
  <si>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</si>
  <si>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</si>
  <si>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</si>
  <si>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</si>
  <si>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</si>
  <si>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</si>
  <si>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</si>
  <si>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</si>
  <si>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</si>
  <si>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</si>
  <si>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</si>
  <si>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</si>
  <si>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</si>
  <si>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</si>
  <si>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</si>
  <si>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</si>
  <si>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</si>
  <si>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</si>
  <si>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</si>
  <si>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</si>
  <si>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</si>
  <si>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</si>
  <si>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</si>
  <si>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</si>
  <si>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</si>
  <si>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</si>
  <si>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</si>
  <si>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</si>
  <si>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</si>
  <si>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</si>
  <si>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</si>
  <si>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</si>
  <si>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</si>
  <si>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</si>
  <si>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</si>
  <si>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</si>
  <si>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</si>
  <si>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</si>
  <si>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</si>
  <si>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</si>
  <si>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</si>
  <si>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</si>
  <si>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</si>
  <si>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</si>
  <si>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</si>
  <si>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</si>
  <si>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</si>
  <si>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</si>
  <si>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</si>
  <si>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</si>
  <si>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</si>
  <si>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</si>
  <si>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</si>
  <si>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</si>
  <si>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</si>
  <si>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</si>
  <si>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</si>
  <si>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</si>
  <si>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</si>
  <si>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</si>
  <si>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</si>
  <si>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</si>
  <si>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</si>
  <si>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</si>
  <si>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</si>
  <si>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</si>
  <si>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</si>
  <si>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</si>
  <si>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</si>
  <si>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</si>
  <si>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</si>
  <si>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</si>
  <si>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</si>
  <si>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</si>
  <si>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</si>
  <si>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</si>
  <si>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</si>
  <si>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</si>
  <si>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</si>
  <si>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</si>
  <si>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</si>
  <si>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</si>
  <si>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</si>
  <si>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</si>
  <si>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</si>
  <si>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</si>
  <si>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</si>
  <si>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</si>
  <si>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</si>
  <si>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</si>
  <si>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</si>
  <si>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</si>
  <si>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</si>
  <si>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</si>
  <si>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</si>
  <si>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</si>
  <si>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</si>
  <si>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</si>
  <si>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</si>
  <si>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</si>
  <si>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</si>
  <si>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</si>
  <si>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</si>
  <si>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</si>
  <si>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</si>
  <si>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</si>
  <si>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</si>
  <si>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</si>
  <si>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</si>
  <si>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</si>
  <si>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</si>
  <si>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</si>
  <si>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</si>
  <si>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</si>
  <si>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</si>
  <si>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</si>
  <si>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</si>
  <si>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</si>
  <si>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</si>
  <si>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</si>
  <si>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</si>
  <si>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</si>
  <si>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</si>
  <si>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</si>
  <si>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</si>
  <si>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</si>
  <si>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</si>
  <si>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</si>
  <si>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</si>
  <si>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</si>
  <si>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</si>
  <si>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</si>
  <si>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</si>
  <si>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</si>
  <si>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</si>
  <si>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</si>
  <si>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</si>
  <si>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</si>
  <si>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</si>
  <si>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</si>
  <si>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</si>
  <si>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</si>
  <si>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</si>
  <si>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</si>
  <si>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</si>
  <si>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</si>
  <si>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</si>
  <si>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</si>
  <si>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</si>
  <si>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</si>
  <si>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</si>
  <si>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</si>
  <si>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</si>
  <si>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</si>
  <si>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</si>
  <si>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</si>
  <si>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</si>
  <si>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</si>
  <si>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</si>
  <si>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</si>
  <si>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</si>
  <si>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</si>
  <si>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</si>
  <si>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</si>
  <si>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</si>
  <si>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</si>
  <si>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</si>
  <si>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</si>
  <si>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</si>
  <si>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</si>
  <si>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</si>
  <si>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</si>
  <si>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</si>
  <si>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</si>
  <si>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</si>
  <si>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</si>
  <si>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</si>
  <si>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</si>
  <si>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</si>
  <si>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</si>
  <si>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</si>
  <si>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</si>
  <si>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</si>
  <si>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</si>
  <si>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</si>
  <si>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</si>
  <si>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</si>
  <si>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</si>
  <si>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</si>
  <si>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</si>
  <si>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</si>
  <si>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</si>
  <si>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</si>
  <si>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</si>
  <si>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</si>
  <si>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</si>
  <si>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</si>
  <si>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</si>
  <si>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</si>
  <si>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</si>
  <si>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</si>
  <si>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</si>
  <si>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</si>
  <si>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</si>
  <si>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</si>
  <si>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</si>
  <si>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</si>
  <si>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</si>
  <si>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</si>
  <si>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</si>
  <si>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</si>
  <si>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</si>
  <si>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</si>
  <si>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</si>
  <si>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</si>
  <si>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</si>
  <si>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</si>
  <si>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</si>
  <si>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</si>
  <si>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</si>
  <si>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</si>
  <si>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</si>
  <si>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</si>
  <si>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</si>
  <si>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</si>
  <si>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</si>
  <si>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</si>
  <si>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</si>
  <si>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</si>
  <si>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</si>
  <si>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</si>
  <si>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</si>
  <si>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</si>
  <si>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</si>
  <si>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</si>
  <si>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</si>
  <si>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</si>
  <si>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</si>
  <si>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</si>
  <si>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</si>
  <si>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</si>
  <si>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</si>
  <si>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</si>
  <si>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</si>
  <si>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</si>
  <si>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</si>
  <si>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</si>
  <si>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</si>
  <si>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</si>
  <si>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</si>
  <si>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</si>
  <si>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</si>
  <si>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</si>
  <si>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</si>
  <si>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</si>
  <si>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</si>
  <si>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</si>
  <si>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</si>
  <si>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</si>
  <si>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</si>
  <si>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</si>
  <si>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</si>
  <si>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</si>
  <si>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</si>
  <si>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</si>
  <si>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</si>
  <si>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</si>
  <si>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</si>
  <si>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</si>
  <si>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</si>
  <si>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</si>
  <si>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</si>
  <si>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</si>
  <si>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</si>
  <si>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</si>
  <si>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</si>
  <si>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</si>
  <si>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</si>
  <si>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</si>
  <si>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</si>
  <si>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</si>
  <si>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</si>
  <si>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</si>
  <si>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</si>
  <si>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</si>
  <si>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</si>
  <si>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</si>
  <si>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</si>
  <si>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</si>
  <si>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</si>
  <si>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</si>
  <si>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</si>
  <si>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</si>
  <si>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</si>
  <si>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</si>
  <si>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</si>
  <si>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</si>
  <si>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</si>
  <si>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</si>
  <si>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</si>
  <si>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</si>
  <si>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</si>
  <si>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</si>
  <si>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</si>
  <si>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</si>
  <si>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</si>
  <si>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</si>
  <si>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</si>
  <si>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</si>
  <si>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</si>
  <si>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</si>
  <si>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</si>
  <si>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</si>
  <si>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</si>
  <si>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</si>
  <si>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</si>
  <si>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</si>
  <si>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</si>
  <si>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</si>
  <si>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</si>
  <si>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</si>
  <si>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</si>
  <si>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</si>
  <si>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</si>
  <si>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</si>
  <si>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</si>
  <si>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</si>
  <si>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</si>
  <si>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</si>
  <si>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</si>
  <si>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</si>
  <si>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</si>
  <si>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</si>
  <si>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</si>
  <si>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</si>
  <si>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</si>
  <si>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</si>
  <si>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</si>
  <si>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</si>
  <si>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</si>
  <si>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</si>
  <si>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</si>
  <si>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</si>
  <si>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</si>
  <si>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</si>
  <si>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</si>
  <si>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</si>
  <si>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</si>
  <si>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</si>
  <si>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</si>
  <si>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</si>
  <si>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</si>
  <si>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</si>
  <si>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</si>
  <si>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</si>
  <si>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</si>
  <si>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</si>
  <si>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</si>
  <si>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</si>
  <si>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</si>
  <si>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</si>
  <si>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</si>
  <si>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</si>
  <si>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</si>
  <si>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</si>
  <si>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</si>
  <si>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</si>
  <si>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</si>
  <si>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</si>
  <si>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</si>
  <si>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</si>
  <si>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</si>
  <si>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</si>
  <si>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</si>
  <si>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</si>
  <si>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</si>
  <si>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</si>
  <si>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</si>
  <si>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</si>
  <si>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</si>
  <si>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</si>
  <si>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</si>
  <si>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</si>
  <si>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</si>
  <si>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</si>
  <si>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</si>
  <si>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</si>
  <si>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</si>
  <si>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</si>
  <si>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</si>
  <si>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</si>
  <si>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</si>
  <si>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</si>
  <si>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</si>
  <si>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</si>
  <si>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</si>
  <si>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</si>
  <si>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</si>
  <si>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</si>
  <si>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</si>
  <si>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</si>
  <si>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</si>
  <si>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</si>
  <si>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</si>
  <si>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</si>
  <si>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</si>
  <si>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</si>
  <si>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</si>
  <si>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</si>
  <si>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</si>
  <si>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</si>
  <si>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</si>
  <si>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</si>
  <si>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</si>
  <si>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</si>
  <si>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</si>
  <si>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</si>
  <si>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</si>
  <si>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</si>
  <si>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</si>
  <si>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</si>
  <si>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</si>
  <si>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</si>
  <si>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</si>
  <si>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</si>
  <si>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</si>
  <si>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</si>
  <si>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</si>
  <si>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</si>
  <si>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</si>
  <si>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</si>
  <si>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</si>
  <si>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</si>
  <si>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</si>
  <si>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</si>
  <si>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</si>
  <si>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</si>
  <si>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</si>
  <si>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</si>
  <si>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</si>
  <si>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</si>
  <si>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</si>
  <si>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</si>
  <si>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</si>
  <si>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</si>
  <si>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</si>
  <si>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</si>
  <si>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</si>
  <si>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</si>
  <si>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</si>
  <si>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</si>
  <si>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</si>
  <si>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</si>
  <si>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</si>
  <si>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</si>
  <si>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</si>
  <si>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</si>
  <si>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</si>
  <si>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</si>
  <si>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</si>
  <si>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</si>
  <si>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</si>
  <si>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</si>
  <si>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</si>
  <si>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</si>
  <si>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</si>
  <si>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</si>
  <si>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</si>
  <si>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</si>
  <si>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</si>
  <si>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</si>
  <si>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</si>
  <si>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</si>
  <si>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</si>
  <si>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</si>
  <si>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</si>
  <si>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</si>
  <si>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</si>
  <si>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</si>
  <si>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</si>
  <si>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</si>
  <si>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</si>
  <si>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</si>
  <si>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</si>
  <si>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</si>
  <si>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</si>
  <si>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</si>
  <si>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</si>
  <si>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</si>
  <si>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</si>
  <si>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</si>
  <si>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</si>
  <si>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</si>
  <si>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</si>
  <si>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</si>
  <si>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</si>
  <si>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</si>
  <si>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</si>
  <si>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</si>
  <si>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</si>
  <si>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</si>
  <si>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</si>
  <si>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</si>
  <si>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</si>
  <si>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</si>
  <si>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</si>
  <si>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</si>
  <si>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</si>
  <si>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</si>
  <si>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</si>
  <si>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</si>
  <si>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</si>
  <si>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</si>
  <si>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</si>
  <si>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</si>
  <si>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</si>
  <si>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</si>
  <si>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</si>
  <si>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</si>
  <si>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</si>
  <si>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</si>
  <si>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</si>
  <si>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</si>
  <si>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</si>
  <si>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</si>
  <si>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</si>
  <si>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</si>
  <si>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</si>
  <si>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</si>
  <si>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</si>
  <si>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</si>
  <si>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</si>
  <si>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</si>
  <si>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</si>
  <si>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</si>
  <si>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</si>
  <si>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</si>
  <si>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</si>
  <si>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</si>
  <si>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</si>
  <si>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</si>
  <si>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</si>
  <si>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</si>
  <si>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</si>
  <si>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</si>
  <si>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</si>
  <si>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</si>
  <si>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</si>
  <si>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</si>
  <si>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</si>
  <si>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</si>
  <si>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</si>
  <si>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</si>
  <si>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</si>
  <si>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</si>
  <si>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</si>
  <si>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</si>
  <si>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</si>
  <si>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</si>
  <si>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</si>
  <si>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</si>
  <si>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</si>
  <si>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</si>
  <si>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</si>
  <si>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</si>
  <si>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</si>
  <si>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</si>
  <si>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</si>
  <si>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</si>
  <si>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</si>
  <si>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</si>
  <si>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</si>
  <si>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</si>
  <si>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</si>
  <si>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</si>
  <si>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</si>
  <si>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</si>
  <si>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</si>
  <si>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</si>
  <si>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</si>
  <si>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</si>
  <si>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</si>
  <si>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</si>
  <si>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</si>
  <si>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</si>
  <si>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</si>
  <si>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</si>
  <si>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</si>
  <si>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</si>
  <si>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</si>
  <si>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</si>
  <si>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</si>
  <si>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</si>
  <si>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</si>
  <si>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</si>
  <si>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</si>
  <si>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</si>
  <si>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</si>
  <si>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</si>
  <si>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</si>
  <si>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</si>
  <si>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</si>
  <si>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</si>
  <si>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</si>
  <si>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</si>
  <si>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</si>
  <si>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</si>
  <si>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</si>
  <si>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</si>
  <si>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</si>
  <si>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</si>
  <si>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</si>
  <si>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</si>
  <si>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</si>
  <si>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</si>
  <si>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</si>
  <si>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</si>
  <si>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</si>
  <si>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</si>
  <si>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</si>
  <si>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</si>
  <si>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</si>
  <si>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</si>
  <si>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</si>
  <si>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</si>
  <si>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</si>
  <si>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</si>
  <si>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</si>
  <si>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</si>
  <si>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</si>
  <si>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</si>
  <si>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</si>
  <si>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</si>
  <si>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</si>
  <si>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</si>
  <si>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</si>
  <si>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</si>
  <si>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</si>
  <si>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</si>
  <si>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</si>
  <si>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</si>
  <si>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</si>
  <si>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</si>
  <si>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</si>
  <si>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</si>
  <si>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</si>
  <si>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</si>
  <si>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</si>
  <si>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</si>
  <si>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</si>
  <si>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</si>
  <si>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</si>
  <si>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</si>
  <si>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</si>
  <si>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</si>
  <si>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</si>
  <si>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</si>
  <si>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</si>
  <si>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</si>
  <si>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</si>
  <si>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</si>
  <si>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</si>
  <si>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</si>
  <si>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</si>
  <si>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</si>
  <si>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</si>
  <si>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</si>
  <si>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</si>
  <si>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</si>
  <si>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</si>
  <si>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</si>
  <si>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</si>
  <si>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</si>
  <si>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</si>
  <si>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</si>
  <si>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</si>
  <si>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</si>
  <si>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</si>
  <si>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</si>
  <si>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</si>
  <si>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</si>
  <si>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</si>
  <si>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</si>
  <si>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</si>
  <si>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</si>
  <si>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</si>
  <si>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</si>
  <si>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</si>
  <si>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</si>
  <si>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</si>
  <si>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</si>
  <si>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</si>
  <si>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</si>
  <si>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</si>
  <si>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</si>
  <si>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</si>
  <si>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</si>
  <si>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</si>
  <si>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</si>
  <si>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</si>
  <si>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</si>
  <si>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</si>
  <si>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</si>
  <si>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</si>
  <si>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</si>
  <si>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</si>
  <si>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</si>
  <si>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</si>
  <si>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</si>
  <si>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</si>
  <si>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</si>
  <si>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</si>
  <si>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</si>
  <si>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</si>
  <si>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</si>
  <si>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</si>
  <si>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</si>
  <si>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</si>
  <si>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</si>
  <si>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</si>
  <si>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</si>
  <si>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</si>
  <si>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</si>
  <si>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</si>
  <si>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</si>
  <si>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</si>
  <si>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</si>
  <si>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</si>
  <si>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</si>
  <si>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</si>
  <si>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</si>
  <si>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</si>
  <si>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</si>
  <si>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</si>
  <si>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</si>
  <si>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</si>
  <si>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</si>
  <si>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</si>
  <si>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</si>
  <si>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</si>
  <si>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</si>
  <si>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</si>
  <si>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</si>
  <si>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</si>
  <si>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</si>
  <si>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</si>
  <si>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</si>
  <si>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</si>
  <si>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</si>
  <si>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</si>
  <si>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</si>
  <si>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</si>
  <si>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</si>
  <si>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</si>
  <si>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</si>
  <si>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</si>
  <si>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</si>
  <si>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</si>
  <si>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</si>
  <si>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</si>
  <si>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</si>
  <si>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</si>
  <si>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</si>
  <si>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</si>
  <si>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</si>
  <si>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</si>
  <si>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</si>
  <si>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</si>
  <si>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</si>
  <si>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</si>
  <si>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</si>
  <si>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</si>
  <si>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</si>
  <si>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</si>
  <si>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</si>
  <si>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</si>
  <si>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</si>
  <si>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</si>
  <si>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</si>
  <si>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</si>
  <si>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</si>
  <si>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</si>
  <si>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</si>
  <si>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</si>
  <si>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</si>
  <si>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</si>
  <si>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</si>
  <si>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</si>
  <si>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</si>
  <si>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</si>
  <si>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</si>
  <si>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</si>
  <si>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</si>
  <si>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</si>
  <si>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</si>
  <si>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</si>
  <si>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</si>
  <si>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</si>
  <si>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</si>
  <si>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</si>
  <si>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</si>
  <si>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</si>
  <si>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</si>
  <si>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</si>
  <si>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</si>
  <si>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</si>
  <si>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</si>
  <si>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</si>
  <si>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</si>
  <si>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</si>
  <si>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</si>
  <si>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</si>
  <si>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</si>
  <si>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</si>
  <si>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</si>
  <si>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</si>
  <si>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</si>
  <si>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</si>
  <si>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</si>
  <si>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</si>
  <si>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</si>
  <si>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</si>
  <si>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</si>
  <si>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</si>
  <si>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</si>
  <si>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</si>
  <si>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</si>
  <si>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</si>
  <si>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</si>
  <si>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</si>
  <si>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</si>
  <si>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</si>
  <si>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</si>
  <si>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</si>
  <si>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</si>
  <si>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</si>
  <si>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</si>
  <si>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</si>
  <si>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</si>
  <si>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</si>
  <si>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</si>
  <si>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</si>
  <si>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</si>
  <si>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</si>
  <si>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</si>
  <si>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</si>
  <si>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</si>
  <si>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</si>
  <si>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</si>
  <si>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</si>
  <si>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</si>
  <si>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</si>
  <si>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</si>
  <si>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</si>
  <si>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</si>
  <si>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</si>
  <si>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</si>
  <si>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</si>
  <si>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</si>
  <si>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</si>
  <si>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</si>
  <si>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</si>
  <si>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</si>
  <si>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</si>
  <si>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</si>
  <si>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</si>
  <si>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</si>
  <si>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</si>
  <si>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</si>
  <si>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</si>
  <si>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</si>
  <si>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</si>
  <si>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</si>
  <si>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</si>
  <si>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</si>
  <si>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</si>
  <si>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</si>
  <si>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</si>
  <si>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</si>
  <si>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</si>
  <si>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</si>
  <si>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</si>
  <si>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</si>
  <si>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</si>
  <si>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</si>
  <si>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</si>
  <si>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</si>
  <si>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</si>
  <si>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</si>
  <si>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</si>
  <si>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</si>
  <si>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</si>
  <si>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</si>
  <si>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</si>
  <si>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</si>
  <si>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</si>
  <si>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</si>
  <si>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</si>
  <si>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</si>
  <si>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</si>
  <si>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</si>
  <si>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</si>
  <si>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</si>
  <si>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</si>
  <si>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</si>
  <si>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</si>
  <si>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</si>
  <si>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</si>
  <si>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</si>
  <si>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</si>
  <si>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</si>
  <si>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</si>
  <si>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</si>
  <si>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</si>
  <si>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</si>
  <si>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</si>
  <si>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</si>
  <si>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</si>
  <si>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</si>
  <si>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</si>
  <si>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</si>
  <si>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</si>
  <si>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</si>
  <si>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</si>
  <si>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</si>
  <si>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</si>
  <si>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</si>
  <si>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</si>
  <si>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</si>
  <si>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</si>
  <si>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</si>
  <si>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</si>
  <si>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</si>
  <si>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</si>
  <si>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</si>
  <si>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</si>
  <si>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</si>
  <si>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</si>
  <si>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</si>
  <si>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</si>
  <si>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</si>
  <si>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</si>
  <si>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</si>
  <si>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</si>
  <si>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</si>
  <si>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</si>
  <si>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</si>
  <si>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</si>
  <si>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</si>
  <si>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</si>
  <si>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</si>
  <si>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</si>
  <si>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</si>
  <si>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</si>
  <si>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</si>
  <si>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</si>
  <si>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</si>
  <si>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</si>
  <si>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</si>
  <si>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</si>
  <si>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</si>
  <si>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</si>
  <si>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</si>
  <si>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</si>
  <si>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</si>
  <si>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</si>
  <si>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</si>
  <si>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</si>
  <si>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</si>
  <si>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</si>
  <si>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</si>
  <si>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</si>
  <si>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</si>
  <si>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</si>
  <si>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</si>
  <si>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</si>
  <si>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</si>
  <si>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</si>
  <si>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</si>
  <si>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</si>
  <si>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</si>
  <si>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</si>
  <si>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</si>
  <si>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</si>
  <si>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</si>
  <si>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</si>
  <si>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</si>
  <si>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</si>
  <si>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</si>
  <si>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</si>
  <si>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</si>
  <si>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</si>
  <si>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</si>
  <si>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</si>
  <si>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</si>
  <si>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</si>
  <si>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</si>
  <si>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</si>
  <si>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</si>
  <si>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</si>
  <si>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</si>
  <si>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</si>
  <si>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</si>
  <si>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</si>
  <si>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</si>
  <si>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</si>
  <si>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</si>
  <si>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</si>
  <si>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</si>
  <si>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</si>
  <si>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</si>
  <si>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</si>
  <si>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</si>
  <si>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</si>
  <si>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</si>
  <si>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</si>
  <si>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</si>
  <si>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</si>
  <si>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</si>
  <si>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</si>
  <si>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</si>
  <si>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</si>
  <si>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</si>
  <si>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</si>
  <si>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</si>
  <si>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</si>
  <si>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</si>
  <si>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</si>
  <si>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</si>
  <si>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</si>
  <si>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</si>
  <si>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</si>
  <si>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</si>
  <si>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</si>
  <si>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</si>
  <si>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</si>
  <si>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</si>
  <si>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</si>
  <si>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</si>
  <si>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</si>
  <si>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</si>
  <si>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</si>
  <si>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</si>
  <si>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</si>
  <si>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</si>
  <si>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</si>
  <si>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</si>
  <si>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</si>
  <si>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</si>
  <si>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</si>
  <si>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</si>
  <si>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</si>
  <si>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</si>
  <si>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</si>
  <si>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</si>
  <si>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</si>
  <si>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</si>
  <si>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</si>
  <si>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</si>
  <si>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</si>
  <si>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</si>
  <si>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</si>
  <si>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</si>
  <si>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</si>
  <si>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</si>
  <si>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</si>
  <si>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</si>
  <si>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</si>
  <si>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</si>
  <si>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</si>
  <si>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</si>
  <si>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</si>
  <si>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</si>
  <si>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</si>
  <si>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</si>
  <si>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</si>
  <si>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</si>
  <si>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</si>
  <si>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</si>
  <si>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</si>
  <si>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</si>
  <si>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</si>
  <si>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</si>
  <si>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</si>
  <si>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</si>
  <si>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</si>
  <si>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</si>
  <si>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</si>
  <si>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</si>
  <si>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</si>
  <si>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</si>
  <si>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</si>
  <si>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</si>
  <si>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</si>
  <si>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</si>
  <si>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</si>
  <si>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</si>
  <si>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</si>
  <si>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</si>
  <si>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</si>
  <si>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</si>
  <si>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</si>
  <si>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</si>
  <si>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</si>
  <si>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</si>
  <si>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</si>
  <si>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</si>
  <si>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</si>
  <si>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</si>
  <si>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</si>
  <si>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</si>
  <si>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</si>
  <si>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</si>
  <si>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</si>
  <si>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</si>
  <si>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</si>
  <si>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</si>
  <si>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</si>
  <si>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</si>
  <si>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</si>
  <si>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</si>
  <si>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</si>
  <si>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</si>
  <si>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</si>
  <si>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</si>
  <si>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</si>
  <si>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</si>
  <si>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</si>
  <si>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</si>
  <si>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</si>
  <si>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</si>
  <si>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</si>
  <si>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</si>
  <si>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</si>
  <si>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</si>
  <si>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</si>
  <si>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</si>
  <si>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</si>
  <si>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</si>
  <si>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</si>
  <si>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</si>
  <si>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</si>
  <si>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</si>
  <si>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</si>
  <si>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</si>
  <si>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</si>
  <si>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</si>
  <si>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</si>
  <si>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</si>
  <si>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</si>
  <si>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</si>
  <si>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</si>
  <si>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</si>
  <si>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</si>
  <si>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</si>
  <si>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</si>
  <si>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</si>
  <si>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</si>
  <si>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</si>
  <si>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</si>
  <si>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</si>
  <si>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</si>
  <si>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</si>
  <si>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</si>
  <si>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</si>
  <si>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</si>
  <si>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</si>
  <si>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</si>
  <si>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</si>
  <si>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</si>
  <si>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</si>
  <si>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</si>
  <si>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</si>
  <si>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</si>
  <si>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</si>
  <si>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</si>
  <si>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</si>
  <si>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</si>
  <si>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</si>
  <si>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</si>
  <si>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</si>
  <si>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</si>
  <si>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</si>
  <si>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</si>
  <si>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</si>
  <si>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</si>
  <si>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</si>
  <si>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</si>
  <si>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</si>
  <si>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</si>
  <si>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</si>
  <si>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</si>
  <si>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</si>
  <si>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</si>
  <si>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</si>
  <si>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</si>
  <si>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</si>
  <si>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</si>
  <si>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</si>
  <si>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</si>
  <si>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</si>
  <si>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</si>
  <si>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</si>
  <si>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</si>
  <si>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</si>
  <si>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</si>
  <si>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</si>
  <si>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</si>
  <si>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</si>
  <si>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</si>
  <si>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</si>
  <si>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</si>
  <si>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</si>
  <si>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</si>
  <si>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</si>
  <si>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</si>
  <si>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</si>
  <si>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</si>
  <si>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</si>
  <si>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</si>
  <si>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</si>
  <si>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</si>
  <si>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</si>
  <si>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</si>
  <si>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</si>
  <si>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</si>
  <si>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</si>
  <si>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</si>
  <si>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</si>
  <si>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</si>
  <si>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</si>
  <si>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</si>
  <si>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</si>
  <si>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</si>
  <si>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</si>
  <si>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</si>
  <si>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</si>
  <si>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</si>
  <si>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</si>
  <si>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</si>
  <si>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</si>
  <si>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</si>
  <si>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</si>
  <si>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</si>
  <si>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</si>
  <si>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</si>
  <si>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</si>
  <si>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</si>
  <si>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</si>
  <si>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</si>
  <si>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</si>
  <si>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</si>
  <si>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</si>
  <si>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</si>
  <si>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</si>
  <si>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</si>
  <si>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</si>
  <si>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</si>
  <si>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</si>
  <si>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</si>
  <si>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</si>
  <si>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</si>
  <si>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</si>
  <si>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</si>
  <si>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</si>
  <si>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</si>
  <si>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</si>
  <si>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</si>
  <si>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</si>
  <si>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</si>
  <si>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</si>
  <si>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</si>
  <si>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</si>
  <si>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</si>
  <si>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</si>
  <si>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</si>
  <si>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</si>
  <si>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</si>
  <si>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</si>
  <si>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</si>
  <si>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</si>
  <si>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</si>
  <si>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</si>
  <si>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</si>
  <si>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</si>
  <si>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</si>
  <si>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</si>
  <si>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</si>
  <si>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</si>
  <si>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</si>
  <si>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</si>
  <si>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</si>
  <si>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</si>
  <si>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</si>
  <si>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</si>
  <si>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</si>
  <si>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</si>
  <si>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</si>
  <si>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</si>
  <si>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</si>
  <si>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</si>
  <si>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</si>
  <si>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</si>
  <si>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</si>
  <si>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</si>
  <si>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</si>
  <si>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</si>
  <si>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</si>
  <si>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</si>
  <si>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</si>
  <si>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</si>
  <si>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</si>
  <si>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</si>
  <si>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</si>
  <si>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</si>
  <si>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</si>
  <si>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</si>
  <si>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</si>
  <si>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</si>
  <si>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</si>
  <si>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</si>
  <si>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</si>
  <si>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</si>
  <si>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</si>
  <si>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</si>
  <si>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</si>
  <si>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</si>
  <si>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</si>
  <si>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</si>
  <si>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</si>
  <si>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</si>
  <si>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</si>
  <si>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</si>
  <si>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</si>
  <si>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</si>
  <si>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</si>
  <si>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</si>
  <si>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</si>
  <si>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</si>
  <si>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</si>
  <si>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</si>
  <si>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</si>
  <si>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</si>
  <si>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</si>
  <si>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</si>
  <si>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</si>
  <si>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</si>
  <si>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</si>
  <si>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</si>
  <si>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</si>
  <si>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</si>
  <si>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</si>
  <si>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</si>
  <si>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</si>
  <si>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</si>
  <si>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</si>
  <si>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</si>
  <si>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</si>
  <si>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</si>
  <si>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</si>
  <si>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</si>
  <si>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</si>
  <si>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</si>
  <si>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</si>
  <si>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</si>
  <si>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</si>
  <si>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</si>
  <si>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</si>
  <si>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</si>
  <si>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</si>
  <si>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</si>
  <si>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</si>
  <si>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</si>
  <si>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</si>
  <si>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</si>
  <si>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</si>
  <si>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</si>
  <si>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</si>
  <si>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</si>
  <si>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</si>
  <si>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</si>
  <si>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</si>
  <si>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</si>
  <si>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</si>
  <si>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</si>
  <si>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</si>
  <si>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</si>
  <si>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</si>
  <si>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</si>
  <si>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</si>
  <si>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</si>
  <si>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</si>
  <si>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</si>
  <si>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</si>
  <si>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</si>
  <si>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</si>
  <si>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</si>
  <si>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</si>
  <si>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</si>
  <si>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</si>
  <si>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</si>
  <si>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</si>
  <si>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</si>
  <si>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</si>
  <si>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</si>
  <si>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</si>
  <si>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</si>
  <si>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</si>
  <si>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</si>
  <si>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</si>
  <si>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</si>
  <si>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</si>
  <si>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</si>
  <si>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</si>
  <si>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</si>
  <si>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</si>
  <si>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</si>
  <si>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</si>
  <si>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</si>
  <si>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</si>
  <si>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</si>
  <si>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</si>
  <si>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</si>
  <si>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</si>
  <si>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</si>
  <si>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</si>
  <si>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</si>
  <si>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</si>
  <si>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</si>
  <si>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</si>
  <si>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</si>
  <si>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</si>
  <si>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</si>
  <si>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</si>
  <si>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</si>
  <si>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</si>
  <si>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</si>
  <si>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</si>
  <si>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</si>
  <si>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</si>
  <si>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</si>
  <si>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</si>
  <si>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</si>
  <si>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</si>
  <si>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</si>
  <si>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</si>
  <si>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</si>
  <si>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</si>
  <si>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</si>
  <si>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</si>
  <si>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</si>
  <si>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</si>
  <si>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</si>
  <si>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</si>
  <si>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</si>
  <si>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</si>
  <si>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</si>
  <si>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</si>
  <si>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</si>
  <si>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</si>
  <si>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</si>
  <si>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</si>
  <si>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</si>
  <si>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</si>
  <si>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</si>
  <si>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</si>
  <si>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</si>
  <si>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</si>
  <si>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</si>
  <si>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</si>
  <si>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</si>
  <si>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</si>
  <si>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</si>
  <si>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</si>
  <si>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</si>
  <si>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</si>
  <si>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</si>
  <si>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</si>
  <si>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</si>
  <si>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</si>
  <si>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</si>
  <si>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</si>
  <si>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</si>
  <si>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</si>
  <si>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</si>
  <si>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</si>
  <si>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</si>
  <si>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</si>
  <si>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</si>
  <si>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</si>
  <si>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</si>
  <si>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</si>
  <si>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</si>
  <si>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</si>
  <si>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</si>
  <si>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</si>
  <si>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</si>
  <si>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</si>
  <si>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</si>
  <si>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</si>
  <si>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</si>
  <si>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</si>
  <si>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</si>
  <si>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</si>
  <si>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</si>
  <si>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</si>
  <si>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</si>
  <si>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</si>
  <si>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</si>
  <si>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</si>
  <si>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</si>
  <si>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</si>
  <si>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</si>
  <si>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</si>
  <si>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</si>
  <si>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</si>
  <si>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</si>
  <si>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</si>
  <si>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</si>
  <si>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</si>
  <si>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</si>
  <si>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</si>
  <si>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</si>
  <si>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</si>
  <si>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</si>
  <si>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</si>
  <si>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</si>
  <si>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</si>
  <si>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</si>
  <si>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</si>
  <si>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</si>
  <si>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</si>
  <si>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</si>
  <si>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</si>
  <si>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</si>
  <si>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</si>
  <si>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</si>
  <si>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</si>
  <si>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</si>
  <si>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</si>
  <si>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</si>
  <si>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</si>
  <si>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</si>
  <si>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</si>
  <si>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</si>
  <si>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</si>
  <si>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</si>
  <si>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</si>
  <si>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</si>
  <si>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</si>
  <si>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</si>
  <si>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</si>
  <si>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</si>
  <si>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</si>
  <si>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</si>
  <si>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</si>
  <si>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</si>
  <si>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</si>
  <si>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</si>
  <si>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</si>
  <si>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</si>
  <si>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</si>
  <si>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</si>
  <si>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</si>
  <si>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</si>
  <si>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</si>
  <si>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</si>
  <si>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</si>
  <si>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</si>
  <si>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</si>
  <si>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</si>
  <si>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</si>
  <si>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</si>
  <si>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</si>
  <si>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</si>
  <si>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</si>
  <si>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</si>
  <si>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</si>
  <si>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</si>
  <si>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</si>
  <si>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</si>
  <si>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</si>
  <si>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</si>
  <si>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</si>
  <si>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</si>
  <si>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</si>
  <si>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</si>
  <si>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</si>
  <si>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</si>
  <si>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</si>
  <si>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</si>
  <si>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</si>
  <si>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</si>
  <si>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</si>
  <si>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</si>
  <si>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</si>
  <si>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</si>
  <si>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</si>
  <si>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</si>
  <si>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</si>
  <si>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</si>
  <si>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</si>
  <si>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</si>
  <si>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</si>
  <si>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</si>
  <si>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</si>
  <si>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</si>
  <si>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</si>
  <si>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</si>
  <si>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</si>
  <si>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</si>
  <si>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</si>
  <si>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</si>
  <si>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</si>
  <si>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</si>
  <si>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</si>
  <si>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</si>
  <si>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</si>
  <si>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</si>
  <si>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</si>
  <si>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</si>
  <si>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</si>
  <si>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</si>
  <si>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</si>
  <si>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</si>
  <si>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</si>
  <si>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</si>
  <si>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</si>
  <si>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</si>
  <si>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</si>
  <si>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</si>
  <si>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</si>
  <si>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</si>
  <si>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</si>
  <si>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</si>
  <si>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</si>
  <si>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</si>
  <si>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</si>
  <si>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</si>
  <si>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</si>
  <si>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</si>
  <si>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</si>
  <si>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</si>
  <si>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</si>
  <si>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</si>
  <si>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</si>
  <si>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</si>
  <si>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</si>
  <si>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</si>
  <si>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</si>
  <si>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</si>
  <si>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</si>
  <si>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</si>
  <si>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</si>
  <si>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</si>
  <si>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</si>
  <si>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</si>
  <si>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</si>
  <si>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</si>
  <si>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</si>
  <si>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</si>
  <si>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</si>
  <si>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</si>
  <si>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</si>
  <si>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</si>
  <si>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</si>
  <si>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</si>
  <si>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</si>
  <si>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</si>
  <si>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</si>
  <si>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</si>
  <si>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</si>
  <si>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</si>
  <si>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</si>
  <si>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</si>
  <si>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</si>
  <si>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</si>
  <si>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</si>
  <si>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</si>
  <si>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</si>
  <si>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</si>
  <si>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</si>
  <si>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</si>
  <si>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</si>
  <si>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</si>
  <si>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</si>
  <si>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</si>
  <si>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</si>
  <si>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</si>
  <si>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</si>
  <si>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</si>
  <si>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</si>
  <si>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</si>
  <si>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</si>
  <si>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</si>
  <si>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</si>
  <si>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</si>
  <si>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</si>
  <si>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</si>
  <si>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</si>
  <si>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</si>
  <si>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</si>
  <si>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</si>
  <si>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</si>
  <si>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</si>
  <si>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</si>
  <si>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</si>
  <si>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</si>
  <si>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</si>
  <si>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</si>
  <si>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</si>
  <si>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</si>
  <si>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</si>
  <si>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</si>
  <si>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</si>
  <si>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</si>
  <si>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</si>
  <si>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</si>
  <si>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</si>
  <si>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</si>
  <si>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</si>
  <si>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</si>
  <si>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</si>
  <si>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</si>
  <si>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</si>
  <si>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</si>
  <si>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</si>
  <si>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</si>
  <si>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</si>
  <si>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</si>
  <si>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</si>
  <si>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</si>
  <si>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</si>
  <si>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</si>
  <si>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</si>
  <si>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</si>
  <si>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</si>
  <si>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</si>
  <si>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</si>
  <si>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</si>
  <si>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</si>
  <si>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</si>
  <si>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</si>
  <si>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</si>
  <si>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</si>
  <si>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</si>
  <si>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</si>
  <si>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</si>
  <si>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</si>
  <si>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</si>
  <si>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</si>
  <si>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</si>
  <si>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</si>
  <si>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</si>
  <si>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</si>
  <si>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</si>
  <si>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</si>
  <si>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</si>
  <si>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</si>
  <si>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</si>
  <si>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</si>
  <si>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</si>
  <si>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</si>
  <si>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</si>
  <si>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</si>
  <si>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</si>
  <si>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</si>
  <si>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</si>
  <si>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</si>
  <si>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</si>
  <si>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</si>
  <si>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</si>
  <si>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</si>
  <si>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</si>
  <si>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</si>
  <si>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</si>
  <si>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</si>
  <si>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</si>
  <si>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</si>
  <si>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</si>
  <si>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</si>
  <si>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</si>
  <si>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</si>
  <si>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</si>
  <si>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</si>
  <si>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</si>
  <si>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</si>
  <si>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</si>
  <si>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</si>
  <si>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</si>
  <si>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</si>
  <si>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</si>
  <si>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</si>
  <si>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</si>
  <si>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</si>
  <si>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</si>
  <si>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</si>
  <si>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</si>
  <si>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</si>
  <si>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</si>
  <si>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</si>
  <si>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</si>
  <si>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</si>
  <si>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</si>
  <si>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</si>
  <si>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</si>
  <si>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</si>
  <si>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</si>
  <si>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</si>
  <si>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</si>
  <si>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</si>
  <si>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</si>
  <si>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</si>
  <si>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</si>
  <si>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</si>
  <si>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</si>
  <si>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</si>
  <si>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</si>
  <si>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</si>
  <si>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</si>
  <si>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</si>
  <si>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</si>
  <si>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</si>
  <si>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</si>
  <si>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</si>
  <si>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</si>
  <si>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</si>
  <si>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</si>
  <si>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</si>
  <si>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</si>
  <si>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</si>
  <si>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</si>
  <si>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</si>
  <si>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</si>
  <si>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</si>
  <si>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</si>
  <si>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</si>
  <si>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</si>
  <si>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</si>
  <si>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</si>
  <si>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</si>
  <si>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</si>
  <si>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</si>
  <si>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</si>
  <si>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</si>
  <si>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</si>
  <si>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</si>
  <si>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</si>
  <si>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</si>
  <si>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</si>
  <si>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</si>
  <si>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</si>
  <si>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</si>
  <si>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</si>
  <si>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</si>
  <si>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</si>
  <si>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</si>
  <si>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</si>
  <si>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</si>
  <si>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</si>
  <si>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</si>
  <si>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</si>
  <si>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</si>
  <si>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</si>
  <si>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</si>
  <si>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</si>
  <si>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</si>
  <si>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</si>
  <si>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</si>
  <si>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</si>
  <si>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</si>
  <si>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</si>
  <si>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</si>
  <si>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</si>
  <si>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</si>
  <si>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</si>
  <si>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</si>
  <si>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</si>
  <si>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</si>
  <si>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</si>
  <si>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</si>
  <si>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</si>
  <si>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</si>
  <si>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</si>
  <si>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</si>
  <si>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</si>
  <si>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</si>
  <si>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</si>
  <si>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</si>
  <si>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</si>
  <si>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</si>
  <si>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</si>
  <si>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</si>
  <si>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</si>
  <si>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</si>
  <si>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</si>
  <si>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</si>
  <si>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</si>
  <si>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</si>
  <si>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</si>
  <si>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</si>
  <si>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</si>
  <si>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</si>
  <si>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</si>
  <si>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</si>
  <si>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</si>
  <si>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</si>
  <si>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</si>
  <si>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</si>
  <si>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</si>
  <si>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</si>
  <si>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</si>
  <si>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</si>
  <si>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</si>
  <si>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</si>
  <si>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</si>
  <si>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</si>
  <si>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</si>
  <si>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</si>
  <si>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</si>
  <si>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</si>
  <si>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</si>
  <si>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</si>
  <si>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</si>
  <si>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</si>
  <si>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</si>
  <si>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</si>
  <si>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</si>
  <si>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</si>
  <si>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</si>
  <si>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</si>
  <si>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</si>
  <si>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</si>
  <si>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</si>
  <si>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</si>
  <si>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</si>
  <si>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</si>
  <si>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</si>
  <si>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</si>
  <si>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</si>
  <si>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</si>
  <si>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</si>
  <si>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</si>
  <si>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</si>
  <si>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</si>
  <si>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</si>
  <si>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</si>
  <si>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</si>
  <si>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</si>
  <si>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</si>
  <si>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</si>
  <si>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</si>
  <si>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</si>
  <si>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</si>
  <si>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</si>
  <si>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</si>
  <si>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</si>
  <si>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</si>
  <si>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</si>
  <si>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</si>
  <si>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</si>
  <si>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</si>
  <si>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</si>
  <si>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</si>
  <si>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</si>
  <si>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</si>
  <si>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</si>
  <si>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</si>
  <si>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</si>
  <si>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</si>
  <si>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</si>
  <si>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</si>
  <si>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</si>
  <si>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</si>
  <si>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</si>
  <si>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</si>
  <si>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</si>
  <si>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</si>
  <si>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</si>
  <si>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</si>
  <si>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</si>
  <si>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</si>
  <si>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</si>
  <si>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</si>
  <si>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</si>
  <si>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</si>
  <si>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</si>
  <si>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</si>
  <si>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</si>
  <si>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</si>
  <si>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</si>
  <si>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</si>
  <si>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</si>
  <si>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</si>
  <si>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</si>
  <si>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</si>
  <si>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</si>
  <si>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</si>
  <si>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</si>
  <si>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</si>
  <si>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</si>
  <si>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</si>
  <si>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</si>
  <si>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</si>
  <si>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</si>
  <si>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</si>
  <si>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</si>
  <si>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</si>
  <si>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</si>
  <si>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</si>
  <si>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</si>
  <si>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</si>
  <si>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</si>
  <si>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</si>
  <si>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</si>
  <si>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</si>
  <si>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</si>
  <si>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</si>
  <si>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</si>
  <si>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</si>
  <si>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</si>
  <si>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</si>
  <si>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</si>
  <si>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</si>
  <si>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</si>
  <si>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</si>
  <si>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</si>
  <si>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</si>
  <si>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</si>
  <si>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</si>
  <si>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</si>
  <si>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</si>
  <si>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</si>
  <si>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</si>
  <si>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</si>
  <si>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</si>
  <si>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</si>
  <si>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</si>
  <si>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</si>
  <si>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</si>
  <si>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</si>
  <si>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</si>
  <si>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</si>
  <si>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</si>
  <si>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</si>
  <si>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</si>
  <si>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</si>
  <si>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</si>
  <si>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</si>
  <si>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</si>
  <si>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</si>
  <si>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</si>
  <si>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</si>
  <si>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</si>
  <si>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</si>
  <si>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</si>
  <si>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</si>
  <si>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</si>
  <si>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</si>
  <si>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</si>
  <si>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</si>
  <si>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</si>
  <si>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</si>
  <si>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</si>
  <si>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</si>
  <si>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</si>
  <si>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</si>
  <si>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</si>
  <si>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</si>
  <si>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</si>
  <si>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</si>
  <si>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</si>
  <si>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</si>
  <si>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</si>
  <si>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</si>
  <si>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</si>
  <si>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</si>
  <si>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</si>
  <si>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</si>
  <si>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</si>
  <si>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</si>
  <si>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</si>
  <si>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</si>
  <si>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</si>
  <si>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</si>
  <si>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</si>
  <si>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</si>
  <si>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</si>
  <si>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</si>
  <si>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</si>
  <si>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</si>
  <si>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</si>
  <si>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</si>
  <si>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</si>
  <si>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</si>
  <si>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</si>
  <si>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</si>
  <si>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</si>
  <si>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</si>
  <si>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</si>
  <si>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</si>
  <si>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</si>
  <si>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</si>
  <si>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</si>
  <si>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</si>
  <si>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</si>
  <si>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</si>
  <si>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</si>
  <si>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</si>
  <si>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</si>
  <si>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</si>
  <si>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</si>
  <si>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</si>
  <si>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</si>
  <si>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</si>
  <si>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</si>
  <si>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</si>
  <si>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</si>
  <si>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</si>
  <si>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</si>
  <si>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</si>
  <si>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</si>
  <si>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</si>
  <si>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</si>
  <si>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</si>
  <si>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</si>
  <si>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</si>
  <si>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</si>
  <si>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</si>
  <si>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</si>
  <si>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</si>
  <si>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</si>
  <si>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</si>
  <si>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</si>
  <si>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</si>
  <si>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</si>
  <si>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</si>
  <si>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</si>
  <si>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</si>
  <si>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</si>
  <si>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</si>
  <si>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</si>
  <si>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</si>
  <si>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</si>
  <si>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</si>
  <si>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</si>
  <si>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</si>
  <si>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</si>
  <si>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</si>
  <si>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</si>
  <si>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</si>
  <si>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</si>
  <si>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</si>
  <si>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</si>
  <si>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</si>
  <si>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</si>
  <si>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</si>
  <si>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</si>
  <si>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</si>
  <si>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</si>
  <si>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</si>
  <si>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</si>
  <si>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</si>
  <si>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</si>
  <si>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</si>
  <si>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</si>
  <si>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</si>
  <si>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</si>
  <si>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</si>
  <si>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</si>
  <si>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</si>
  <si>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</si>
  <si>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</si>
  <si>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</si>
  <si>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</si>
  <si>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</si>
  <si>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</si>
  <si>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</si>
  <si>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</si>
  <si>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</si>
  <si>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</si>
  <si>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</si>
  <si>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</si>
  <si>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</si>
  <si>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</si>
  <si>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</si>
  <si>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</si>
  <si>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</si>
  <si>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</si>
  <si>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</si>
  <si>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</si>
  <si>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</si>
  <si>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</si>
  <si>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</si>
  <si>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</si>
  <si>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</si>
  <si>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</si>
  <si>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</si>
  <si>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</si>
  <si>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</si>
  <si>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</si>
  <si>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</si>
  <si>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</si>
  <si>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</si>
  <si>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</si>
  <si>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</si>
  <si>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</si>
  <si>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</si>
  <si>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</si>
  <si>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</si>
  <si>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</si>
  <si>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</si>
  <si>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</si>
  <si>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</si>
  <si>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</si>
  <si>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</si>
  <si>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</si>
  <si>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</si>
  <si>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</si>
  <si>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</si>
  <si>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</si>
  <si>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</si>
  <si>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</si>
  <si>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</si>
  <si>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</si>
  <si>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</si>
  <si>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</si>
  <si>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</si>
  <si>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</si>
  <si>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</si>
  <si>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</si>
  <si>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</si>
  <si>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</si>
  <si>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</si>
  <si>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</si>
  <si>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</si>
  <si>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</si>
  <si>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</si>
  <si>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</si>
  <si>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</si>
  <si>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</si>
  <si>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</si>
  <si>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</si>
  <si>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</si>
  <si>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</si>
  <si>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</si>
  <si>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</si>
  <si>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</si>
  <si>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</si>
  <si>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</si>
  <si>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</si>
  <si>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</si>
  <si>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</si>
  <si>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</si>
  <si>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</si>
  <si>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</si>
  <si>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</si>
  <si>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</si>
  <si>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</si>
  <si>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</si>
  <si>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</si>
  <si>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</si>
  <si>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</si>
  <si>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</si>
  <si>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</si>
  <si>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</si>
  <si>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</si>
  <si>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</si>
  <si>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</si>
  <si>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</si>
  <si>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</si>
  <si>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</si>
  <si>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</si>
  <si>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</si>
  <si>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</si>
  <si>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</si>
  <si>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</si>
  <si>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</si>
  <si>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</si>
  <si>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</si>
  <si>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</si>
  <si>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</si>
  <si>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</si>
  <si>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</si>
  <si>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</si>
  <si>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</si>
  <si>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</si>
  <si>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</si>
  <si>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</si>
  <si>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</si>
  <si>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</si>
  <si>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</si>
  <si>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</si>
  <si>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</si>
  <si>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</si>
  <si>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</si>
  <si>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</si>
  <si>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</si>
  <si>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</si>
  <si>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</si>
  <si>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</si>
  <si>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</si>
  <si>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</si>
  <si>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</si>
  <si>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</si>
  <si>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</si>
  <si>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</si>
  <si>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</si>
  <si>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</si>
  <si>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</si>
  <si>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</si>
  <si>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</si>
  <si>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</si>
  <si>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</si>
  <si>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</si>
  <si>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</si>
  <si>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</si>
  <si>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</si>
  <si>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</si>
  <si>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</si>
  <si>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</si>
  <si>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</si>
  <si>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</si>
  <si>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</si>
  <si>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</si>
  <si>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</si>
  <si>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</si>
  <si>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</si>
  <si>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</si>
  <si>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</si>
  <si>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</si>
  <si>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</si>
  <si>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</si>
  <si>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</si>
  <si>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</si>
  <si>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</si>
  <si>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</si>
  <si>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</si>
  <si>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</si>
  <si>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</si>
  <si>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</si>
  <si>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</si>
  <si>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</si>
  <si>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</si>
  <si>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</si>
  <si>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</si>
  <si>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</si>
  <si>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</si>
  <si>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</si>
  <si>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</si>
  <si>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</si>
  <si>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</si>
  <si>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</si>
  <si>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</si>
  <si>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</si>
  <si>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</si>
  <si>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</si>
  <si>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</si>
  <si>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</si>
  <si>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</si>
  <si>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</si>
  <si>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</si>
  <si>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</si>
  <si>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</si>
  <si>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</si>
  <si>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</si>
  <si>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</si>
  <si>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</si>
  <si>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</si>
  <si>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</si>
  <si>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</si>
  <si>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</si>
  <si>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</si>
  <si>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</si>
  <si>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</si>
  <si>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</si>
  <si>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</si>
  <si>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</si>
  <si>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</si>
  <si>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</si>
  <si>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</si>
  <si>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</si>
  <si>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</si>
  <si>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</si>
  <si>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</si>
  <si>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</si>
  <si>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</si>
  <si>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</si>
  <si>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</si>
  <si>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</si>
  <si>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</si>
  <si>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</si>
  <si>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</si>
  <si>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</si>
  <si>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</si>
  <si>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</si>
  <si>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</si>
  <si>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</si>
  <si>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</si>
  <si>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</si>
  <si>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</si>
  <si>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</si>
  <si>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</si>
  <si>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</si>
  <si>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</si>
  <si>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</si>
  <si>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</si>
  <si>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</si>
  <si>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</si>
  <si>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</si>
  <si>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</si>
  <si>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</si>
  <si>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</si>
  <si>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</si>
  <si>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</si>
  <si>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</si>
  <si>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</si>
  <si>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</si>
  <si>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</si>
  <si>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</si>
  <si>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</si>
  <si>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</si>
  <si>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</si>
  <si>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</si>
  <si>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</si>
  <si>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</si>
  <si>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</si>
  <si>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</si>
  <si>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</si>
  <si>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</si>
  <si>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</si>
  <si>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</si>
  <si>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</si>
  <si>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</si>
  <si>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</si>
  <si>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</si>
  <si>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</si>
  <si>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</si>
  <si>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</si>
  <si>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</si>
  <si>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</si>
  <si>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</si>
  <si>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</si>
  <si>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</si>
  <si>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</si>
  <si>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</si>
  <si>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</si>
  <si>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</si>
  <si>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</si>
  <si>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</si>
  <si>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</si>
  <si>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</si>
  <si>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</si>
  <si>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</si>
  <si>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</si>
  <si>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</si>
  <si>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</si>
  <si>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</si>
  <si>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</si>
  <si>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</si>
  <si>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</si>
  <si>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</si>
  <si>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</si>
  <si>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</si>
  <si>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</si>
  <si>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</si>
  <si>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</si>
  <si>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</si>
  <si>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</si>
  <si>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</si>
  <si>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</si>
  <si>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</si>
  <si>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</si>
  <si>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</si>
  <si>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</si>
  <si>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</si>
  <si>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</si>
  <si>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</si>
  <si>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</si>
  <si>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</si>
  <si>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</si>
  <si>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</si>
  <si>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</si>
  <si>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</si>
  <si>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</si>
  <si>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</si>
  <si>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</si>
  <si>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</si>
  <si>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</si>
  <si>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</si>
  <si>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</si>
  <si>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</si>
  <si>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</si>
  <si>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</si>
  <si>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</si>
  <si>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</si>
  <si>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</si>
  <si>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</si>
  <si>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</si>
  <si>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</si>
  <si>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</si>
  <si>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</si>
  <si>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</si>
  <si>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</si>
  <si>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</si>
  <si>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</si>
  <si>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</si>
  <si>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</si>
  <si>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</si>
  <si>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</si>
  <si>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</si>
  <si>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</si>
  <si>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</si>
  <si>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</si>
  <si>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</si>
  <si>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</si>
  <si>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</si>
  <si>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</si>
  <si>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</si>
  <si>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</si>
  <si>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</si>
  <si>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</si>
  <si>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</si>
  <si>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</si>
  <si>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</si>
  <si>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</si>
  <si>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</si>
  <si>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</si>
  <si>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</si>
  <si>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</si>
  <si>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</si>
  <si>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</si>
  <si>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</si>
  <si>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</si>
  <si>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</si>
  <si>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</si>
  <si>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</si>
  <si>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</si>
  <si>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</si>
  <si>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</si>
  <si>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</si>
  <si>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</si>
  <si>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</si>
  <si>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</si>
  <si>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</si>
  <si>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</si>
  <si>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</si>
  <si>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</si>
  <si>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</si>
  <si>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</si>
  <si>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</si>
  <si>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</si>
  <si>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</si>
  <si>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</si>
  <si>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</si>
  <si>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</si>
  <si>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</si>
  <si>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</si>
  <si>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</si>
  <si>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</si>
  <si>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</si>
  <si>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</si>
  <si>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</si>
  <si>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</si>
  <si>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</si>
  <si>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</si>
  <si>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</si>
  <si>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</si>
  <si>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</si>
  <si>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</si>
  <si>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</si>
  <si>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</si>
  <si>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</si>
  <si>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</si>
  <si>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</si>
  <si>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</si>
  <si>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</si>
  <si>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</si>
  <si>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</si>
  <si>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</si>
  <si>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</si>
  <si>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</si>
  <si>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</si>
  <si>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</si>
  <si>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</si>
  <si>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</si>
  <si>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</si>
  <si>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</si>
  <si>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</si>
  <si>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</si>
  <si>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</si>
  <si>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</si>
  <si>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</si>
  <si>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</si>
  <si>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</si>
  <si>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</si>
  <si>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</si>
  <si>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</si>
  <si>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</si>
  <si>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</si>
  <si>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</si>
  <si>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</si>
  <si>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</si>
  <si>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</si>
  <si>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</si>
  <si>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</si>
  <si>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</si>
  <si>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</si>
  <si>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</si>
  <si>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</si>
  <si>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</si>
  <si>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</si>
  <si>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</si>
  <si>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</si>
  <si>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</si>
  <si>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</si>
  <si>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</si>
  <si>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</si>
  <si>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</si>
  <si>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</si>
  <si>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</si>
  <si>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</si>
  <si>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</si>
  <si>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</si>
  <si>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</si>
  <si>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</si>
  <si>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</si>
  <si>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</si>
  <si>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</si>
  <si>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</si>
  <si>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</si>
  <si>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</si>
  <si>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</si>
  <si>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</si>
  <si>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</si>
  <si>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</si>
  <si>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</si>
  <si>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</si>
  <si>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</si>
  <si>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</si>
  <si>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</si>
  <si>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</si>
  <si>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</si>
  <si>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</si>
  <si>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</si>
  <si>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</si>
  <si>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</si>
  <si>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</si>
  <si>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</si>
  <si>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</si>
  <si>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</si>
  <si>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</si>
  <si>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</si>
  <si>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</si>
  <si>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</si>
  <si>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</si>
  <si>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</si>
  <si>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</si>
  <si>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</si>
  <si>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</si>
  <si>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</si>
  <si>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</si>
  <si>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</si>
  <si>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</si>
  <si>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</si>
  <si>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</si>
  <si>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</si>
  <si>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</si>
  <si>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</si>
  <si>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</si>
  <si>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</si>
  <si>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</si>
  <si>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</si>
  <si>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</si>
  <si>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</si>
  <si>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</si>
  <si>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</si>
  <si>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</si>
  <si>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</si>
  <si>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</si>
  <si>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</si>
  <si>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</si>
  <si>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</si>
  <si>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</si>
  <si>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</si>
  <si>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</si>
  <si>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</si>
  <si>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</si>
  <si>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</si>
  <si>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</si>
  <si>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</si>
  <si>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</si>
  <si>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</si>
  <si>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</si>
  <si>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</si>
  <si>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</si>
  <si>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</si>
  <si>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</si>
  <si>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</si>
  <si>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</si>
  <si>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</si>
  <si>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</si>
  <si>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</si>
  <si>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</si>
  <si>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</si>
  <si>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</si>
  <si>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</si>
  <si>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</si>
  <si>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</si>
  <si>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</si>
  <si>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</si>
  <si>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</si>
  <si>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</si>
  <si>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</si>
  <si>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</si>
  <si>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</si>
  <si>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</si>
  <si>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</si>
  <si>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</si>
  <si>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</si>
  <si>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</si>
  <si>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</si>
  <si>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</si>
  <si>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</si>
  <si>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</si>
  <si>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</si>
  <si>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</si>
  <si>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</si>
  <si>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</si>
  <si>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</si>
  <si>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</si>
  <si>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</si>
  <si>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</si>
  <si>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</si>
  <si>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</si>
  <si>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</si>
  <si>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</si>
  <si>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</si>
  <si>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</si>
  <si>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</si>
  <si>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</si>
  <si>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</si>
  <si>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</si>
  <si>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</si>
  <si>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</si>
  <si>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</si>
  <si>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</si>
  <si>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</si>
  <si>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</si>
  <si>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</si>
  <si>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</si>
  <si>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</si>
  <si>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</si>
  <si>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</si>
  <si>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</si>
  <si>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</si>
  <si>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</si>
  <si>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</si>
  <si>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</si>
  <si>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</si>
  <si>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</si>
  <si>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</si>
  <si>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</si>
  <si>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</si>
  <si>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</si>
  <si>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</si>
  <si>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</si>
  <si>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</si>
  <si>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</si>
  <si>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</si>
  <si>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</si>
  <si>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</si>
  <si>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</si>
  <si>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</si>
  <si>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</si>
  <si>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</si>
  <si>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</si>
  <si>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</si>
  <si>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</si>
  <si>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</si>
  <si>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</si>
  <si>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</si>
  <si>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</si>
  <si>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</si>
  <si>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</si>
  <si>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</si>
  <si>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</si>
  <si>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</si>
  <si>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</si>
  <si>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</si>
  <si>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</si>
  <si>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</si>
  <si>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</si>
  <si>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</si>
  <si>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</si>
  <si>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</si>
  <si>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</si>
  <si>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</si>
  <si>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</si>
  <si>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</si>
  <si>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</si>
  <si>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</si>
  <si>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</si>
  <si>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</si>
  <si>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</si>
  <si>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</si>
  <si>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</si>
  <si>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</si>
  <si>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</si>
  <si>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</si>
  <si>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</si>
  <si>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</si>
  <si>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</si>
  <si>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</si>
  <si>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</si>
  <si>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</si>
  <si>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</si>
  <si>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</si>
  <si>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</si>
  <si>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</si>
  <si>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</si>
  <si>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</si>
  <si>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</si>
  <si>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</si>
  <si>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</si>
  <si>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</si>
  <si>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</si>
  <si>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</si>
  <si>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</si>
  <si>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</si>
  <si>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</si>
  <si>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</si>
  <si>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</si>
  <si>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</si>
  <si>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</si>
  <si>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</si>
  <si>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</si>
  <si>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</si>
  <si>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</si>
  <si>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</si>
  <si>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</si>
  <si>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</si>
  <si>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</si>
  <si>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</si>
  <si>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</si>
  <si>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</si>
  <si>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</si>
  <si>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</si>
  <si>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</si>
  <si>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</si>
  <si>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</si>
  <si>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</si>
  <si>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</si>
  <si>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</si>
  <si>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</si>
  <si>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</si>
  <si>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</si>
  <si>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</si>
  <si>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</si>
  <si>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</si>
  <si>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</si>
  <si>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</si>
  <si>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</si>
  <si>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</si>
  <si>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</si>
  <si>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</si>
  <si>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</si>
  <si>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</si>
  <si>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</si>
  <si>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</si>
  <si>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</si>
  <si>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</si>
  <si>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</si>
  <si>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</si>
  <si>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</si>
  <si>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</si>
  <si>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</si>
  <si>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</si>
  <si>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</si>
  <si>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</si>
  <si>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</si>
  <si>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</si>
  <si>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</si>
  <si>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</si>
  <si>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</si>
  <si>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</si>
  <si>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</si>
  <si>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</si>
  <si>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</si>
  <si>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</si>
  <si>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</si>
  <si>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</si>
  <si>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</si>
  <si>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</si>
  <si>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</si>
  <si>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</si>
  <si>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</si>
  <si>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</si>
  <si>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</si>
  <si>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</si>
  <si>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</si>
  <si>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</si>
  <si>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</si>
  <si>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</si>
  <si>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</si>
  <si>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</si>
  <si>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</si>
  <si>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</si>
  <si>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</si>
  <si>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</si>
  <si>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</si>
  <si>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</si>
  <si>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</si>
  <si>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</si>
  <si>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</si>
  <si>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</si>
  <si>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</si>
  <si>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</si>
  <si>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</si>
  <si>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</si>
  <si>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</si>
  <si>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</si>
  <si>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</si>
  <si>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</si>
  <si>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</si>
  <si>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</si>
  <si>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</si>
  <si>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</si>
  <si>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</si>
  <si>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</si>
  <si>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</si>
  <si>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</si>
  <si>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</si>
  <si>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</si>
  <si>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</si>
  <si>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</si>
  <si>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</si>
  <si>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</si>
  <si>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</si>
  <si>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</si>
  <si>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</si>
  <si>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</si>
  <si>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</si>
  <si>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</si>
  <si>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</si>
  <si>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</si>
  <si>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</si>
  <si>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</si>
  <si>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</si>
  <si>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</si>
  <si>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</si>
  <si>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</si>
  <si>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</si>
  <si>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</si>
  <si>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</si>
  <si>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</si>
  <si>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</si>
  <si>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</si>
  <si>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</si>
  <si>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</si>
  <si>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</si>
  <si>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</si>
  <si>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</si>
  <si>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</si>
  <si>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</si>
  <si>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</si>
  <si>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</si>
  <si>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</si>
  <si>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</si>
  <si>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</si>
  <si>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</si>
  <si>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</si>
  <si>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</si>
  <si>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</si>
  <si>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</si>
  <si>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</si>
  <si>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</si>
  <si>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</si>
  <si>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</si>
  <si>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</si>
  <si>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</si>
  <si>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</si>
  <si>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</si>
  <si>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</si>
  <si>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</si>
  <si>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</si>
  <si>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</si>
  <si>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</si>
  <si>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</si>
  <si>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</si>
  <si>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</si>
  <si>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</si>
  <si>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</si>
  <si>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</si>
  <si>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</si>
  <si>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</si>
  <si>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</si>
  <si>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</si>
  <si>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</si>
  <si>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</si>
  <si>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</si>
  <si>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</si>
  <si>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</si>
  <si>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</si>
  <si>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</si>
  <si>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</si>
  <si>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</si>
  <si>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</si>
  <si>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</si>
  <si>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</si>
  <si>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</si>
  <si>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</si>
  <si>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</si>
  <si>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</si>
  <si>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</si>
  <si>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</si>
  <si>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</si>
  <si>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</si>
  <si>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</si>
  <si>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</si>
  <si>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</si>
  <si>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</si>
  <si>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</si>
  <si>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</si>
  <si>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</si>
  <si>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</si>
  <si>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</si>
  <si>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</si>
  <si>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</si>
  <si>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</si>
  <si>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</si>
  <si>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</si>
  <si>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</si>
  <si>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</si>
  <si>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</si>
  <si>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</si>
  <si>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</si>
  <si>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</si>
  <si>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</si>
  <si>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</si>
  <si>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</si>
  <si>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</si>
  <si>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</si>
  <si>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</si>
  <si>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</si>
  <si>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</si>
  <si>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</si>
  <si>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</si>
  <si>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</si>
  <si>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</si>
  <si>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</si>
  <si>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</si>
  <si>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</si>
  <si>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</si>
  <si>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</si>
  <si>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</si>
  <si>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</si>
  <si>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</si>
  <si>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</si>
  <si>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</si>
  <si>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</si>
  <si>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</si>
  <si>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</si>
  <si>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</si>
  <si>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</si>
  <si>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</si>
  <si>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</si>
  <si>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</si>
  <si>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</si>
  <si>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</si>
  <si>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</si>
  <si>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</si>
  <si>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</si>
  <si>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</si>
  <si>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</si>
  <si>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</si>
  <si>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</si>
  <si>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</si>
  <si>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</si>
  <si>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</si>
  <si>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</si>
  <si>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</si>
  <si>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</si>
  <si>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</si>
  <si>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</si>
  <si>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</si>
  <si>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</si>
  <si>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</si>
  <si>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</si>
  <si>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</si>
  <si>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</si>
  <si>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</si>
  <si>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</si>
  <si>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</si>
  <si>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</si>
  <si>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</si>
  <si>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</si>
  <si>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</si>
  <si>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</si>
  <si>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</si>
  <si>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</si>
  <si>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</si>
  <si>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</si>
  <si>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</si>
  <si>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</si>
  <si>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</si>
  <si>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</si>
  <si>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</si>
  <si>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</si>
  <si>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</si>
  <si>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</si>
  <si>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</si>
  <si>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</si>
  <si>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</si>
  <si>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</si>
  <si>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</si>
  <si>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</si>
  <si>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</si>
  <si>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</si>
  <si>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</si>
  <si>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</si>
  <si>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</si>
  <si>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</si>
  <si>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</si>
  <si>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</si>
  <si>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</si>
  <si>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</si>
  <si>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</si>
  <si>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</si>
  <si>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</si>
  <si>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</si>
  <si>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</si>
  <si>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</si>
  <si>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</si>
  <si>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</si>
  <si>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</si>
  <si>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</si>
  <si>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</si>
  <si>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</si>
  <si>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</si>
  <si>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</si>
  <si>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</si>
  <si>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</si>
  <si>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</si>
  <si>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</si>
  <si>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</si>
  <si>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</si>
  <si>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</si>
  <si>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</si>
  <si>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</si>
  <si>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</si>
  <si>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</si>
  <si>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</si>
  <si>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</si>
  <si>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</si>
  <si>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</si>
  <si>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</si>
  <si>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</si>
  <si>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</si>
  <si>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</si>
  <si>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</si>
  <si>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</si>
  <si>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</si>
  <si>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</si>
  <si>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</si>
  <si>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</si>
  <si>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</si>
  <si>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</si>
  <si>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</si>
  <si>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</si>
  <si>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</si>
  <si>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</si>
  <si>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</si>
  <si>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</si>
  <si>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</si>
  <si>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</si>
  <si>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</si>
  <si>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</si>
  <si>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</si>
  <si>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</si>
  <si>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</si>
  <si>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</si>
  <si>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</si>
  <si>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</si>
  <si>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</si>
  <si>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</si>
  <si>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</si>
  <si>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</si>
  <si>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</si>
  <si>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</si>
  <si>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</si>
  <si>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</si>
  <si>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</si>
  <si>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</si>
  <si>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</si>
  <si>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</si>
  <si>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</si>
  <si>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</si>
  <si>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</si>
  <si>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</si>
  <si>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</si>
  <si>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</si>
  <si>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</si>
  <si>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</si>
  <si>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</si>
  <si>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</si>
  <si>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</si>
  <si>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</si>
  <si>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</si>
  <si>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</si>
  <si>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</si>
  <si>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</si>
  <si>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</si>
  <si>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</si>
  <si>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</si>
  <si>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</si>
  <si>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</si>
  <si>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</si>
  <si>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</si>
  <si>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</si>
  <si>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</si>
  <si>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</si>
  <si>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</si>
  <si>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</si>
  <si>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</si>
  <si>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</si>
  <si>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</si>
  <si>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</si>
  <si>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</si>
  <si>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</si>
  <si>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</si>
  <si>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</si>
  <si>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</si>
  <si>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</si>
  <si>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</si>
  <si>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</si>
  <si>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</si>
  <si>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</si>
  <si>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</si>
  <si>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</si>
  <si>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</si>
  <si>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</si>
  <si>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</si>
  <si>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</si>
  <si>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</si>
  <si>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</si>
  <si>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</si>
  <si>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</si>
  <si>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</si>
  <si>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</si>
  <si>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</si>
  <si>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</si>
  <si>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</si>
  <si>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</si>
  <si>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</si>
  <si>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</si>
  <si>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</si>
  <si>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</si>
  <si>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</si>
  <si>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</si>
  <si>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</si>
  <si>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</si>
  <si>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</si>
  <si>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</si>
  <si>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</si>
  <si>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</si>
  <si>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</si>
  <si>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</si>
  <si>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</si>
  <si>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</si>
  <si>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</si>
  <si>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</si>
  <si>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</si>
  <si>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</si>
  <si>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</si>
  <si>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</si>
  <si>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</si>
  <si>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</si>
  <si>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</si>
  <si>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</si>
  <si>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</si>
  <si>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</si>
  <si>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</si>
  <si>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</si>
  <si>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</si>
  <si>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</si>
  <si>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</si>
  <si>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</si>
  <si>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</si>
  <si>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</si>
  <si>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</si>
  <si>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</si>
  <si>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</si>
  <si>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</si>
  <si>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</si>
  <si>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</si>
  <si>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</si>
  <si>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</si>
  <si>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</si>
  <si>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</si>
  <si>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</si>
  <si>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</si>
  <si>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</si>
  <si>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</si>
  <si>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</si>
  <si>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</si>
  <si>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</si>
  <si>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</si>
  <si>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</si>
  <si>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</si>
  <si>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</si>
  <si>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</si>
  <si>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</si>
  <si>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</si>
  <si>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</si>
  <si>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</si>
  <si>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</si>
  <si>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</si>
  <si>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</si>
  <si>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</si>
  <si>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</si>
  <si>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</si>
  <si>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</si>
  <si>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</si>
  <si>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</si>
  <si>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</si>
  <si>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</si>
  <si>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</si>
  <si>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</si>
  <si>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</si>
  <si>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</si>
  <si>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</si>
  <si>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</si>
  <si>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</si>
  <si>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</si>
  <si>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</si>
  <si>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</si>
  <si>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</si>
  <si>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</si>
  <si>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</si>
  <si>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</si>
  <si>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</si>
  <si>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</si>
  <si>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</si>
  <si>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</si>
  <si>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</si>
  <si>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</si>
  <si>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</si>
  <si>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</si>
  <si>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</si>
  <si>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</si>
  <si>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</si>
  <si>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</si>
  <si>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</si>
  <si>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</si>
  <si>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</si>
  <si>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</si>
  <si>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</si>
  <si>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</si>
  <si>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</si>
  <si>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</si>
  <si>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</si>
  <si>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</si>
  <si>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</si>
  <si>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</si>
  <si>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</si>
  <si>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</si>
  <si>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</si>
  <si>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</si>
  <si>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</si>
  <si>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</si>
  <si>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</si>
  <si>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</si>
  <si>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</si>
  <si>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</si>
  <si>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</si>
  <si>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</si>
  <si>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</si>
  <si>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</si>
  <si>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</si>
  <si>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</si>
  <si>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</si>
  <si>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</si>
  <si>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</si>
  <si>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</si>
  <si>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</si>
  <si>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</si>
  <si>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</si>
  <si>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</si>
  <si>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</si>
  <si>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</si>
  <si>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</si>
  <si>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</si>
  <si>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</si>
  <si>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</si>
  <si>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</si>
  <si>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</si>
  <si>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</si>
  <si>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</si>
  <si>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</si>
  <si>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</si>
  <si>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</si>
  <si>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</si>
  <si>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</si>
  <si>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</si>
  <si>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</si>
  <si>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</si>
  <si>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</si>
  <si>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</si>
  <si>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</si>
  <si>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</si>
  <si>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</si>
  <si>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</si>
  <si>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</si>
  <si>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</si>
  <si>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</si>
  <si>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</si>
  <si>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</si>
  <si>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</si>
  <si>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</si>
  <si>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</si>
  <si>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</si>
  <si>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</si>
  <si>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</si>
  <si>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</si>
  <si>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</si>
  <si>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</si>
  <si>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</si>
  <si>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</si>
  <si>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</si>
  <si>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</si>
  <si>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</si>
  <si>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</si>
  <si>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</si>
  <si>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</si>
  <si>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</si>
  <si>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</si>
  <si>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</si>
  <si>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</si>
  <si>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</si>
  <si>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</si>
  <si>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</si>
  <si>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</si>
  <si>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</si>
  <si>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</si>
  <si>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</si>
  <si>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</si>
  <si>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</si>
  <si>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</si>
  <si>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</si>
  <si>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</si>
  <si>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</si>
  <si>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</si>
  <si>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</si>
  <si>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</si>
  <si>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</si>
  <si>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</si>
  <si>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</si>
  <si>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</si>
  <si>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</si>
  <si>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</si>
  <si>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</si>
  <si>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</si>
  <si>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</si>
  <si>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</si>
  <si>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</si>
  <si>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</si>
  <si>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</si>
  <si>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</si>
  <si>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</si>
  <si>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</si>
  <si>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</si>
  <si>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</si>
  <si>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</si>
  <si>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</si>
  <si>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</si>
  <si>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</si>
  <si>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</si>
  <si>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</si>
  <si>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</si>
  <si>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</si>
  <si>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</si>
  <si>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</si>
  <si>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</si>
  <si>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</si>
  <si>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</si>
  <si>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</si>
  <si>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</si>
  <si>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</si>
  <si>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</si>
  <si>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</si>
  <si>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</si>
  <si>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</si>
  <si>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</si>
  <si>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</si>
  <si>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</si>
  <si>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</si>
  <si>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</si>
  <si>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</si>
  <si>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</si>
  <si>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</si>
  <si>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</si>
  <si>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</si>
  <si>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</si>
  <si>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</si>
  <si>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</si>
  <si>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</si>
  <si>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</si>
  <si>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</si>
  <si>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</si>
  <si>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</si>
  <si>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</si>
  <si>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</si>
  <si>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</si>
  <si>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</si>
  <si>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</si>
  <si>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</si>
  <si>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</si>
  <si>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</si>
  <si>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</si>
  <si>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</si>
  <si>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</si>
  <si>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</si>
  <si>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</si>
  <si>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</si>
  <si>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</si>
  <si>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</si>
  <si>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</si>
  <si>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</si>
  <si>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</si>
  <si>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</si>
  <si>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</si>
  <si>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</si>
  <si>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</si>
  <si>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</si>
  <si>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</si>
  <si>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</si>
  <si>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</si>
  <si>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</si>
  <si>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</si>
  <si>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</si>
  <si>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</si>
  <si>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</si>
  <si>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</si>
  <si>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</si>
  <si>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</si>
  <si>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</si>
  <si>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</si>
  <si>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</si>
  <si>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</si>
  <si>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</si>
  <si>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</si>
  <si>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</si>
  <si>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</si>
  <si>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</si>
  <si>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</si>
  <si>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</si>
  <si>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</si>
  <si>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</si>
  <si>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</si>
  <si>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</si>
  <si>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</si>
  <si>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</si>
  <si>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</si>
  <si>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</si>
  <si>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</si>
  <si>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</si>
  <si>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</si>
  <si>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</si>
  <si>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</si>
  <si>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</si>
  <si>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</si>
  <si>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</si>
  <si>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</si>
  <si>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</si>
  <si>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</si>
  <si>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</si>
  <si>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</si>
  <si>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</si>
  <si>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</si>
  <si>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</si>
  <si>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</si>
  <si>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</si>
  <si>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</si>
  <si>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</si>
  <si>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</si>
  <si>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</si>
  <si>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</si>
  <si>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</si>
  <si>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</si>
  <si>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</si>
  <si>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</si>
  <si>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</si>
  <si>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</si>
  <si>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</si>
  <si>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</si>
  <si>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</si>
  <si>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</si>
  <si>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</si>
  <si>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</si>
  <si>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</si>
  <si>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</si>
  <si>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</si>
  <si>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</si>
  <si>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</si>
  <si>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</si>
  <si>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</si>
  <si>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</si>
  <si>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</si>
  <si>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</si>
  <si>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</si>
  <si>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</si>
  <si>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</si>
  <si>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</si>
  <si>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</si>
  <si>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</si>
  <si>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</si>
  <si>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</si>
  <si>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</si>
  <si>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</si>
  <si>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</si>
  <si>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</si>
  <si>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</si>
  <si>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</si>
  <si>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</si>
  <si>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</si>
  <si>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</si>
  <si>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</si>
  <si>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</si>
  <si>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</si>
  <si>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</si>
  <si>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</si>
  <si>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</si>
  <si>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</si>
  <si>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</si>
  <si>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</si>
  <si>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</si>
  <si>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</si>
  <si>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</si>
  <si>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</si>
  <si>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</si>
  <si>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</si>
  <si>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</si>
  <si>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</si>
  <si>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</si>
  <si>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</si>
  <si>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</si>
  <si>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</si>
  <si>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</si>
  <si>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</si>
  <si>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</si>
  <si>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</si>
  <si>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</si>
  <si>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</si>
  <si>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</si>
  <si>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</si>
  <si>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</si>
  <si>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</si>
  <si>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</si>
  <si>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</si>
  <si>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</si>
  <si>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</si>
  <si>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</si>
  <si>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</si>
  <si>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</si>
  <si>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</si>
  <si>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</si>
  <si>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</si>
  <si>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</si>
  <si>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</si>
  <si>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</si>
  <si>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</si>
  <si>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</si>
  <si>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</si>
  <si>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</si>
  <si>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</si>
  <si>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</si>
  <si>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</si>
  <si>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</si>
  <si>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</si>
  <si>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</si>
  <si>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</si>
  <si>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</si>
  <si>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</si>
  <si>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</si>
  <si>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</si>
  <si>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</si>
  <si>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</si>
  <si>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</si>
  <si>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</si>
  <si>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</si>
  <si>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</si>
  <si>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</si>
  <si>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</si>
  <si>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</si>
  <si>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</si>
  <si>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</si>
  <si>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</si>
  <si>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</si>
  <si>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</si>
  <si>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</si>
  <si>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</si>
  <si>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</si>
  <si>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</si>
  <si>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</si>
  <si>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</si>
  <si>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</si>
  <si>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</si>
  <si>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</si>
  <si>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</si>
  <si>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</si>
  <si>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</si>
  <si>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</si>
  <si>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</si>
  <si>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</si>
  <si>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</si>
  <si>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</si>
  <si>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</si>
  <si>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</si>
  <si>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</si>
  <si>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</si>
  <si>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</si>
  <si>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</si>
  <si>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</si>
  <si>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</si>
  <si>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</si>
  <si>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</si>
  <si>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</si>
  <si>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</si>
  <si>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</si>
  <si>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</si>
  <si>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</si>
  <si>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</si>
  <si>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</si>
  <si>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</si>
  <si>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</si>
  <si>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</si>
  <si>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</si>
  <si>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</si>
  <si>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</si>
  <si>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</si>
  <si>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</si>
  <si>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</si>
  <si>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</si>
  <si>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</si>
  <si>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</si>
  <si>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</si>
  <si>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</si>
  <si>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</si>
  <si>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</si>
  <si>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</si>
  <si>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</si>
  <si>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</si>
  <si>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</si>
  <si>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</si>
  <si>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</si>
  <si>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</si>
  <si>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</si>
  <si>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</si>
  <si>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</si>
  <si>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</si>
  <si>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</si>
  <si>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</si>
  <si>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</si>
  <si>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</si>
  <si>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</si>
  <si>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</si>
  <si>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</si>
  <si>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</si>
  <si>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</si>
  <si>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</si>
  <si>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</si>
  <si>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</si>
  <si>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</si>
  <si>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</si>
  <si>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</si>
  <si>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</si>
  <si>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</si>
  <si>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</si>
  <si>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</si>
  <si>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</si>
  <si>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</si>
  <si>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</si>
  <si>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</si>
  <si>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</si>
  <si>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</si>
  <si>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</si>
  <si>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</si>
  <si>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</si>
  <si>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</si>
  <si>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</si>
  <si>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</si>
  <si>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</si>
  <si>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</si>
  <si>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</si>
  <si>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</si>
  <si>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</si>
  <si>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</si>
  <si>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</si>
  <si>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</si>
  <si>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</si>
  <si>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</si>
  <si>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</si>
  <si>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</si>
  <si>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</si>
  <si>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</si>
  <si>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</si>
  <si>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</si>
  <si>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</si>
  <si>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</si>
  <si>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</si>
  <si>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</si>
  <si>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</si>
  <si>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</si>
  <si>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</si>
  <si>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</si>
  <si>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</si>
  <si>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</si>
  <si>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</si>
  <si>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</si>
  <si>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</si>
  <si>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</si>
  <si>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</si>
  <si>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</si>
  <si>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</si>
  <si>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</si>
  <si>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</si>
  <si>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</si>
  <si>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</si>
  <si>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</si>
  <si>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</si>
  <si>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</si>
  <si>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</si>
  <si>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</si>
  <si>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</si>
  <si>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</si>
  <si>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</si>
  <si>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</si>
  <si>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</si>
  <si>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</si>
  <si>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</si>
  <si>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</si>
  <si>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</si>
  <si>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</si>
  <si>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</si>
  <si>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</si>
  <si>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</si>
  <si>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</si>
  <si>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</si>
  <si>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</si>
  <si>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</si>
  <si>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</si>
  <si>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</si>
  <si>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</si>
  <si>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</si>
  <si>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</si>
  <si>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</si>
  <si>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</si>
  <si>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</si>
  <si>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</si>
  <si>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</si>
  <si>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</si>
  <si>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</si>
  <si>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</si>
  <si>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</si>
  <si>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</si>
  <si>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</si>
  <si>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</si>
  <si>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</si>
  <si>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</si>
  <si>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</si>
  <si>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</si>
  <si>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</si>
  <si>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</si>
  <si>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</si>
  <si>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</si>
  <si>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</si>
  <si>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</si>
  <si>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</si>
  <si>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</si>
  <si>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</si>
  <si>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</si>
  <si>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</si>
  <si>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</si>
  <si>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</si>
  <si>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</si>
  <si>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</si>
  <si>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</si>
  <si>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</si>
  <si>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</si>
  <si>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</si>
  <si>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</si>
  <si>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</si>
  <si>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</si>
  <si>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</si>
  <si>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</si>
  <si>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</si>
  <si>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</si>
  <si>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</si>
  <si>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</si>
  <si>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</si>
  <si>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</si>
  <si>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</si>
  <si>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</si>
  <si>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</si>
  <si>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</si>
  <si>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</si>
  <si>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</si>
  <si>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</si>
  <si>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</si>
  <si>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</si>
  <si>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</si>
  <si>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</si>
  <si>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</si>
  <si>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</si>
  <si>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</si>
  <si>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</si>
  <si>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</si>
  <si>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</si>
  <si>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</si>
  <si>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</si>
  <si>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</si>
  <si>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</si>
  <si>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</si>
  <si>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</si>
  <si>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</si>
  <si>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</si>
  <si>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</si>
  <si>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</si>
  <si>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</si>
  <si>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</si>
  <si>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</si>
  <si>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</si>
  <si>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</si>
  <si>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</si>
  <si>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</si>
  <si>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</si>
  <si>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</si>
  <si>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</si>
  <si>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</si>
  <si>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</si>
  <si>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</si>
  <si>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</si>
  <si>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</si>
  <si>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</si>
  <si>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</si>
  <si>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</si>
  <si>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</si>
  <si>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</si>
  <si>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</si>
  <si>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</si>
  <si>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</si>
  <si>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</si>
  <si>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</si>
  <si>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</si>
  <si>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</si>
  <si>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</si>
  <si>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</si>
  <si>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</si>
  <si>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</si>
  <si>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</si>
  <si>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</si>
  <si>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</si>
  <si>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</si>
  <si>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</si>
  <si>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</si>
  <si>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</si>
  <si>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</si>
  <si>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</si>
  <si>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</si>
  <si>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</si>
  <si>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</si>
  <si>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</si>
  <si>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</si>
  <si>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</si>
  <si>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</si>
  <si>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</si>
  <si>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</si>
  <si>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</si>
  <si>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</si>
  <si>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</si>
  <si>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</si>
  <si>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</si>
  <si>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</si>
  <si>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</si>
  <si>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</si>
  <si>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</si>
  <si>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</si>
  <si>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</si>
  <si>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</si>
  <si>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</si>
  <si>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</si>
  <si>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</si>
  <si>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</si>
  <si>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</si>
  <si>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</si>
  <si>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</si>
  <si>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</si>
  <si>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</si>
  <si>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</si>
  <si>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</si>
  <si>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</si>
  <si>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</si>
  <si>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</si>
  <si>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</si>
  <si>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</si>
  <si>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</si>
  <si>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</si>
  <si>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</si>
  <si>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</si>
  <si>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</si>
  <si>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</si>
  <si>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</si>
  <si>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</si>
  <si>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</si>
  <si>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</si>
  <si>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</si>
  <si>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</si>
  <si>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</si>
  <si>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</si>
  <si>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</si>
  <si>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</si>
  <si>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</si>
  <si>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</si>
  <si>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</si>
  <si>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</si>
  <si>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</si>
  <si>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</si>
  <si>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</si>
  <si>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</si>
  <si>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</si>
  <si>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</si>
  <si>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</si>
  <si>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</si>
  <si>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</si>
  <si>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</si>
  <si>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</si>
  <si>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</si>
  <si>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</si>
  <si>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</si>
  <si>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</si>
  <si>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</si>
  <si>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</si>
  <si>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</si>
  <si>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</si>
  <si>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</si>
  <si>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</si>
  <si>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</si>
  <si>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</si>
  <si>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</si>
  <si>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</si>
  <si>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</si>
  <si>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</si>
  <si>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</si>
  <si>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</si>
  <si>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</si>
  <si>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</si>
  <si>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</si>
  <si>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</si>
  <si>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</si>
  <si>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</si>
  <si>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</si>
  <si>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</si>
  <si>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</si>
  <si>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</si>
  <si>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</si>
  <si>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</si>
  <si>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</si>
  <si>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</si>
  <si>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</si>
  <si>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</si>
  <si>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</si>
  <si>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</si>
  <si>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</si>
  <si>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</si>
  <si>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</si>
  <si>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</si>
  <si>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</si>
  <si>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</si>
  <si>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</si>
  <si>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</si>
  <si>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</si>
  <si>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</si>
  <si>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</si>
  <si>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</si>
  <si>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</si>
  <si>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</si>
  <si>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</si>
  <si>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</si>
  <si>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</si>
  <si>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</si>
  <si>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</si>
  <si>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</si>
  <si>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</si>
  <si>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</si>
  <si>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</si>
  <si>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</si>
  <si>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</si>
  <si>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</si>
  <si>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</si>
  <si>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</si>
  <si>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</si>
  <si>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</si>
  <si>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</si>
  <si>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</si>
  <si>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</si>
  <si>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</si>
  <si>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</si>
  <si>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</si>
  <si>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</si>
  <si>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</si>
  <si>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</si>
  <si>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</si>
  <si>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</si>
  <si>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</si>
  <si>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</si>
  <si>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</si>
  <si>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</si>
  <si>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</si>
  <si>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</si>
  <si>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</si>
  <si>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</si>
  <si>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</si>
  <si>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</si>
  <si>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</si>
  <si>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</si>
  <si>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</si>
  <si>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</si>
  <si>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</si>
  <si>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</si>
  <si>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</si>
  <si>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</si>
  <si>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</si>
  <si>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</si>
  <si>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</si>
  <si>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</si>
  <si>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</si>
  <si>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</si>
  <si>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</si>
  <si>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</si>
  <si>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</si>
  <si>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</si>
  <si>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</si>
  <si>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</si>
  <si>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</si>
  <si>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</si>
  <si>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</si>
  <si>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</si>
  <si>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</si>
  <si>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</si>
  <si>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</si>
  <si>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</si>
  <si>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</si>
  <si>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</si>
  <si>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</si>
  <si>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</si>
  <si>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</si>
  <si>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</si>
  <si>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</si>
  <si>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</si>
  <si>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</si>
  <si>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</si>
  <si>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</si>
  <si>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</si>
  <si>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</si>
  <si>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</si>
  <si>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</si>
  <si>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</si>
  <si>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</si>
  <si>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</si>
  <si>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</si>
  <si>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</si>
  <si>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</si>
  <si>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</si>
  <si>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</si>
  <si>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</si>
  <si>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</si>
  <si>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</si>
  <si>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</si>
  <si>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</si>
  <si>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</si>
  <si>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</si>
  <si>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</si>
  <si>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</si>
  <si>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</si>
  <si>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</si>
  <si>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</si>
  <si>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</si>
  <si>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</si>
  <si>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</si>
  <si>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</si>
  <si>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</si>
  <si>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</si>
  <si>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</si>
  <si>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</si>
  <si>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</si>
  <si>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</si>
  <si>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</si>
  <si>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</si>
  <si>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</si>
  <si>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</si>
  <si>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</si>
  <si>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</si>
  <si>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</si>
  <si>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</si>
  <si>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</si>
  <si>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</si>
  <si>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</si>
  <si>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</si>
  <si>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</si>
  <si>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</si>
  <si>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</si>
  <si>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</si>
  <si>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</si>
  <si>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</si>
  <si>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</si>
  <si>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</si>
  <si>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</si>
  <si>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</si>
  <si>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</si>
  <si>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</si>
  <si>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</si>
  <si>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</si>
  <si>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</si>
  <si>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</si>
  <si>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</si>
  <si>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</si>
  <si>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</si>
  <si>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</si>
  <si>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</si>
  <si>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</si>
  <si>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</si>
  <si>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</si>
  <si>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</si>
  <si>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</si>
  <si>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</si>
  <si>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</si>
  <si>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</si>
  <si>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</si>
  <si>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</si>
  <si>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</si>
  <si>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</si>
  <si>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</si>
  <si>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</si>
  <si>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</si>
  <si>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</si>
  <si>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</si>
  <si>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</si>
  <si>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</si>
  <si>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</si>
  <si>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</si>
  <si>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</si>
  <si>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</si>
  <si>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</si>
  <si>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</si>
  <si>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</si>
  <si>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</si>
  <si>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</si>
  <si>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</si>
  <si>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</si>
  <si>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</si>
  <si>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</si>
  <si>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</si>
  <si>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</si>
  <si>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</si>
  <si>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</si>
  <si>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</si>
  <si>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</si>
  <si>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</si>
  <si>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</si>
  <si>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</si>
  <si>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</si>
  <si>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</si>
  <si>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</si>
  <si>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</si>
  <si>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</si>
  <si>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</si>
  <si>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</si>
  <si>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</si>
  <si>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</si>
  <si>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</si>
  <si>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</si>
  <si>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</si>
  <si>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</si>
  <si>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</si>
  <si>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</si>
  <si>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</si>
  <si>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</si>
  <si>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</si>
  <si>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</si>
  <si>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</si>
  <si>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</si>
  <si>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</si>
  <si>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</si>
  <si>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</si>
  <si>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</si>
  <si>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</si>
  <si>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</si>
  <si>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</si>
  <si>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</si>
  <si>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</si>
  <si>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</si>
  <si>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</si>
  <si>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</si>
  <si>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</si>
  <si>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</si>
  <si>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</si>
  <si>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</si>
  <si>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</si>
  <si>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</si>
  <si>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</si>
  <si>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</si>
  <si>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</si>
  <si>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</si>
  <si>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</si>
  <si>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</si>
  <si>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</si>
  <si>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</si>
  <si>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</si>
  <si>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</si>
  <si>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</si>
  <si>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</si>
  <si>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</si>
  <si>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</si>
  <si>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</si>
  <si>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</si>
  <si>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</si>
  <si>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</si>
  <si>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</si>
  <si>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</si>
  <si>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</si>
  <si>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</si>
  <si>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</si>
  <si>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</si>
  <si>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</si>
  <si>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</si>
  <si>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</si>
  <si>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</si>
  <si>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</si>
  <si>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</si>
  <si>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</si>
  <si>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</si>
  <si>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</si>
  <si>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</si>
  <si>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</si>
  <si>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</si>
  <si>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</si>
  <si>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</si>
  <si>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</si>
  <si>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</si>
  <si>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</si>
  <si>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</si>
  <si>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</si>
  <si>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</si>
  <si>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</si>
  <si>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</si>
  <si>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</si>
  <si>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</si>
  <si>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</si>
  <si>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</si>
  <si>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</si>
  <si>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</si>
  <si>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</si>
  <si>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</si>
  <si>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</si>
  <si>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</si>
  <si>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</si>
  <si>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</si>
  <si>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</si>
  <si>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</si>
  <si>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</si>
  <si>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</si>
  <si>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</si>
  <si>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</si>
  <si>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</si>
  <si>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</si>
  <si>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</si>
  <si>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</si>
  <si>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</si>
  <si>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</si>
  <si>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</si>
  <si>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</si>
  <si>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</si>
  <si>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</si>
  <si>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</si>
  <si>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</si>
  <si>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</si>
  <si>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</si>
  <si>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</si>
  <si>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</si>
  <si>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</si>
  <si>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</si>
  <si>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</si>
  <si>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</si>
  <si>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</si>
  <si>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</si>
  <si>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</si>
  <si>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</si>
  <si>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</si>
  <si>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</si>
  <si>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</si>
  <si>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</si>
  <si>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</si>
  <si>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</si>
  <si>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</si>
  <si>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</si>
  <si>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</si>
  <si>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</si>
  <si>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</si>
  <si>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</si>
  <si>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</si>
  <si>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</si>
  <si>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</si>
  <si>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</si>
  <si>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</si>
  <si>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</si>
  <si>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</si>
  <si>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</si>
  <si>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</si>
  <si>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</si>
  <si>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</si>
  <si>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</si>
  <si>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</si>
  <si>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</si>
  <si>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</si>
  <si>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</si>
  <si>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</si>
  <si>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</si>
  <si>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</si>
  <si>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</si>
  <si>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</si>
  <si>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</si>
  <si>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</si>
  <si>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</si>
  <si>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</si>
  <si>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</si>
  <si>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</si>
  <si>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</si>
  <si>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</si>
  <si>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</si>
  <si>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</si>
  <si>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</si>
  <si>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</si>
  <si>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</si>
  <si>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</si>
  <si>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</si>
  <si>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</si>
  <si>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</si>
  <si>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</si>
  <si>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</si>
  <si>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</si>
  <si>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</si>
  <si>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</si>
  <si>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</si>
  <si>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</si>
  <si>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</si>
  <si>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</si>
  <si>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</si>
  <si>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</si>
  <si>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</si>
  <si>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</si>
  <si>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</si>
  <si>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</si>
  <si>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</si>
  <si>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</si>
  <si>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</si>
  <si>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</si>
  <si>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</si>
  <si>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</si>
  <si>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</si>
  <si>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</si>
  <si>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</si>
  <si>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</si>
  <si>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</si>
  <si>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</si>
  <si>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</si>
  <si>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</si>
  <si>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</si>
  <si>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</si>
  <si>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</si>
  <si>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</si>
  <si>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</si>
  <si>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</si>
  <si>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</si>
  <si>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</si>
  <si>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</si>
  <si>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</si>
  <si>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</si>
  <si>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</si>
  <si>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</si>
  <si>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</si>
  <si>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</si>
  <si>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</si>
  <si>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</si>
  <si>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</si>
  <si>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</si>
  <si>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</si>
  <si>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</si>
  <si>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</si>
  <si>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</si>
  <si>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</si>
  <si>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</si>
  <si>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</si>
  <si>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</si>
  <si>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</si>
  <si>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</si>
  <si>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</si>
  <si>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</si>
  <si>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</si>
  <si>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</si>
  <si>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</si>
  <si>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</si>
  <si>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</si>
  <si>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</si>
  <si>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</si>
  <si>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</si>
  <si>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</si>
  <si>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</si>
  <si>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</si>
  <si>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</si>
  <si>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</si>
  <si>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</si>
  <si>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</si>
  <si>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</si>
  <si>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</si>
  <si>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</si>
  <si>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</si>
  <si>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</si>
  <si>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</si>
  <si>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</si>
  <si>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</si>
  <si>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</si>
  <si>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</si>
  <si>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</si>
  <si>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</si>
  <si>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</si>
  <si>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</si>
  <si>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</si>
  <si>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</si>
  <si>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</si>
  <si>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</si>
  <si>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</si>
  <si>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</si>
  <si>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</si>
  <si>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</si>
  <si>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</si>
  <si>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</si>
  <si>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</si>
  <si>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</si>
  <si>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</si>
  <si>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</si>
  <si>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</si>
  <si>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</si>
  <si>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</si>
  <si>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</si>
  <si>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</si>
  <si>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</si>
  <si>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</si>
  <si>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</si>
  <si>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</si>
  <si>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</si>
  <si>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</si>
  <si>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</si>
  <si>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</si>
  <si>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</si>
  <si>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</si>
  <si>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</si>
  <si>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</si>
  <si>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</si>
  <si>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</si>
  <si>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</si>
  <si>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</si>
  <si>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</si>
  <si>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</si>
  <si>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</si>
  <si>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</si>
  <si>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</si>
  <si>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</si>
  <si>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</si>
  <si>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</si>
  <si>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</si>
  <si>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</si>
  <si>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</si>
  <si>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</si>
  <si>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</si>
  <si>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</si>
  <si>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</si>
  <si>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</si>
  <si>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</si>
  <si>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</si>
  <si>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</si>
  <si>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</si>
  <si>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</si>
  <si>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</si>
  <si>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</si>
  <si>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</si>
  <si>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</si>
  <si>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</si>
  <si>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</si>
  <si>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</si>
  <si>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</si>
  <si>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</si>
  <si>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</si>
  <si>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</si>
  <si>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</si>
  <si>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</si>
  <si>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</si>
  <si>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</si>
  <si>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</si>
  <si>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</si>
  <si>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</si>
  <si>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</si>
  <si>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</si>
  <si>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</si>
  <si>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</si>
  <si>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</si>
  <si>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</si>
  <si>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</si>
  <si>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</si>
  <si>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</si>
  <si>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</si>
  <si>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</si>
  <si>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</si>
  <si>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</si>
  <si>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</si>
  <si>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</si>
  <si>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</si>
  <si>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</si>
  <si>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</si>
  <si>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</si>
  <si>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</si>
  <si>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</si>
  <si>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</si>
  <si>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</si>
  <si>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</si>
  <si>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</si>
  <si>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</si>
  <si>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</si>
  <si>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</si>
  <si>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</si>
  <si>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</si>
  <si>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</si>
  <si>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</si>
  <si>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</si>
  <si>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</si>
  <si>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</si>
  <si>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</si>
  <si>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</si>
  <si>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</si>
  <si>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</si>
  <si>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</si>
  <si>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</si>
  <si>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</si>
  <si>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</si>
  <si>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</si>
  <si>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</si>
  <si>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</si>
  <si>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</si>
  <si>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</si>
  <si>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</si>
  <si>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</si>
  <si>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</si>
  <si>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</si>
  <si>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</si>
  <si>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</si>
  <si>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</si>
  <si>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</si>
  <si>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</si>
  <si>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</si>
  <si>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</si>
  <si>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</si>
  <si>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</si>
  <si>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</si>
  <si>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</si>
  <si>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</si>
  <si>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</si>
  <si>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</si>
  <si>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</si>
  <si>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</si>
  <si>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</si>
  <si>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</si>
  <si>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</si>
  <si>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</si>
  <si>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</si>
  <si>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</si>
  <si>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</si>
  <si>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</si>
  <si>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</si>
  <si>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</si>
  <si>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</si>
  <si>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</si>
  <si>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</si>
  <si>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</si>
  <si>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</si>
  <si>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</si>
  <si>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</si>
  <si>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</si>
  <si>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</si>
  <si>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</si>
  <si>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</si>
  <si>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</si>
  <si>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</si>
  <si>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</si>
  <si>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</si>
  <si>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</si>
  <si>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</si>
  <si>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</si>
  <si>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</si>
  <si>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</si>
  <si>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</si>
  <si>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</si>
  <si>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</si>
  <si>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</si>
  <si>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</si>
  <si>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</si>
  <si>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</si>
  <si>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</si>
  <si>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</si>
  <si>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</si>
  <si>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</si>
  <si>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</si>
  <si>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</si>
  <si>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</si>
  <si>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</si>
  <si>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</si>
  <si>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</si>
  <si>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</si>
  <si>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</si>
  <si>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</si>
  <si>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</si>
  <si>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</si>
  <si>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</si>
  <si>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</si>
  <si>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</si>
  <si>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</si>
  <si>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</si>
  <si>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</si>
  <si>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</si>
  <si>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</si>
  <si>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</si>
  <si>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</si>
  <si>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</si>
  <si>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</si>
  <si>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</si>
  <si>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</si>
  <si>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</si>
  <si>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</si>
  <si>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</si>
  <si>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</si>
  <si>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</si>
  <si>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</si>
  <si>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</si>
  <si>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</si>
  <si>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</si>
  <si>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</si>
  <si>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</si>
  <si>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</si>
  <si>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</si>
  <si>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</si>
  <si>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</si>
  <si>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</si>
  <si>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</si>
  <si>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</si>
  <si>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</si>
  <si>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</si>
  <si>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</si>
  <si>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</si>
  <si>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</si>
  <si>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</si>
  <si>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</si>
  <si>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</si>
  <si>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</si>
  <si>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</si>
  <si>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</si>
  <si>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</si>
  <si>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</si>
  <si>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</si>
  <si>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</si>
  <si>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</si>
  <si>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</si>
  <si>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</si>
  <si>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</si>
  <si>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</si>
  <si>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</si>
  <si>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</si>
  <si>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</si>
  <si>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</si>
  <si>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</si>
  <si>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</si>
  <si>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</si>
  <si>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</si>
  <si>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</si>
  <si>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</si>
  <si>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</si>
  <si>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</si>
  <si>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</si>
  <si>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</si>
  <si>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</si>
  <si>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</si>
  <si>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</si>
  <si>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</si>
  <si>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</si>
  <si>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</si>
  <si>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</si>
  <si>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</si>
  <si>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</si>
  <si>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</si>
  <si>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</si>
  <si>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</si>
  <si>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</si>
  <si>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</si>
  <si>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</si>
  <si>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</si>
  <si>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</si>
  <si>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</si>
  <si>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</si>
  <si>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</si>
  <si>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</si>
  <si>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</si>
  <si>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</si>
  <si>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</si>
  <si>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</si>
  <si>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</si>
  <si>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</si>
  <si>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</si>
  <si>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</si>
  <si>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</si>
  <si>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</si>
  <si>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</si>
  <si>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</si>
  <si>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</si>
  <si>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</si>
  <si>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</si>
  <si>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</si>
  <si>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</si>
  <si>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</si>
  <si>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</si>
  <si>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</si>
  <si>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</si>
  <si>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</si>
  <si>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</si>
  <si>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</si>
  <si>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</si>
  <si>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</si>
  <si>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</si>
  <si>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</si>
  <si>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</si>
  <si>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</si>
  <si>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</si>
  <si>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</si>
  <si>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</si>
  <si>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</si>
  <si>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</si>
  <si>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</si>
  <si>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</si>
  <si>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</si>
  <si>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</si>
  <si>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</si>
  <si>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</si>
  <si>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</si>
  <si>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</si>
  <si>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</si>
  <si>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</si>
  <si>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</si>
  <si>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</si>
  <si>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</si>
  <si>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</si>
  <si>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</si>
  <si>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</si>
  <si>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</si>
  <si>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</si>
  <si>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</si>
  <si>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</si>
  <si>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</si>
  <si>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</si>
  <si>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</si>
  <si>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</si>
  <si>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</si>
  <si>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</si>
  <si>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</si>
  <si>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</si>
  <si>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</si>
  <si>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</si>
  <si>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</si>
  <si>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</si>
  <si>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</si>
  <si>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</si>
  <si>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</si>
  <si>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</si>
  <si>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</si>
  <si>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</si>
  <si>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</si>
  <si>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</si>
  <si>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</si>
  <si>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</si>
  <si>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</si>
  <si>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</si>
  <si>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</si>
  <si>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</si>
  <si>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</si>
  <si>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</si>
  <si>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</si>
  <si>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</si>
  <si>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</si>
  <si>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</si>
  <si>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</si>
  <si>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</si>
  <si>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</si>
  <si>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</si>
  <si>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</si>
  <si>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</si>
  <si>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</si>
  <si>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</si>
  <si>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</si>
  <si>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</si>
  <si>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</si>
  <si>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</si>
  <si>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</si>
  <si>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</si>
  <si>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</si>
  <si>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</si>
  <si>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</si>
  <si>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</si>
  <si>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</si>
  <si>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</si>
  <si>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</si>
  <si>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</si>
  <si>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</si>
  <si>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</si>
  <si>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</si>
  <si>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</si>
  <si>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</si>
  <si>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</si>
  <si>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</si>
  <si>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</si>
  <si>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</si>
  <si>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</si>
  <si>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</si>
  <si>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</si>
  <si>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</si>
  <si>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</si>
  <si>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</si>
  <si>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</si>
  <si>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</si>
  <si>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</si>
  <si>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</si>
  <si>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</si>
  <si>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</si>
  <si>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</si>
  <si>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</si>
  <si>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</si>
  <si>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</si>
  <si>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</si>
  <si>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</si>
  <si>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</si>
  <si>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</si>
  <si>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</si>
  <si>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</si>
  <si>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</si>
  <si>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</si>
  <si>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</si>
  <si>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</si>
  <si>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</si>
  <si>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</si>
  <si>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</si>
  <si>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</si>
  <si>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</si>
  <si>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</si>
  <si>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</si>
  <si>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</si>
  <si>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</si>
  <si>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</si>
  <si>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</si>
  <si>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</si>
  <si>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</si>
  <si>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</si>
  <si>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</si>
  <si>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</si>
  <si>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</si>
  <si>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</si>
  <si>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</si>
  <si>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</si>
  <si>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</si>
  <si>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</si>
  <si>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</si>
  <si>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</si>
  <si>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</si>
  <si>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</si>
  <si>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</si>
  <si>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</si>
  <si>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</si>
  <si>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</si>
  <si>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</si>
  <si>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</si>
  <si>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</si>
  <si>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</si>
  <si>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</si>
  <si>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</si>
  <si>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</si>
  <si>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</si>
  <si>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</si>
  <si>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</si>
  <si>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</si>
  <si>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</si>
  <si>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</si>
  <si>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</si>
  <si>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</si>
  <si>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</si>
  <si>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</si>
  <si>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</si>
  <si>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</si>
  <si>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</si>
  <si>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</si>
  <si>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</si>
  <si>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</si>
  <si>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</si>
  <si>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</si>
  <si>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</si>
  <si>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</si>
  <si>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</si>
  <si>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</si>
  <si>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</si>
  <si>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</si>
  <si>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</si>
  <si>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</si>
  <si>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</si>
  <si>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</si>
  <si>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</si>
  <si>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</si>
  <si>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</si>
  <si>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</si>
  <si>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</si>
  <si>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</si>
  <si>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</si>
  <si>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</si>
  <si>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</si>
  <si>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</si>
  <si>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</si>
  <si>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</si>
  <si>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</si>
  <si>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</si>
  <si>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</si>
  <si>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</si>
  <si>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</si>
  <si>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</si>
  <si>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</si>
  <si>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</si>
  <si>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</si>
  <si>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</si>
  <si>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</si>
  <si>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</si>
  <si>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</si>
  <si>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</si>
  <si>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</si>
  <si>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</si>
  <si>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</si>
  <si>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</si>
  <si>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</si>
  <si>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</si>
  <si>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</si>
  <si>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</si>
  <si>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</si>
  <si>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</si>
  <si>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</si>
  <si>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</si>
  <si>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</si>
  <si>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</si>
  <si>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</si>
  <si>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</si>
  <si>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</si>
  <si>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</si>
  <si>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</si>
  <si>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</si>
  <si>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</si>
  <si>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</si>
  <si>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</si>
  <si>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</si>
  <si>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</si>
  <si>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</si>
  <si>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</si>
  <si>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</si>
  <si>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</si>
  <si>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</si>
  <si>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</si>
  <si>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</si>
  <si>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</si>
  <si>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</si>
  <si>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</si>
  <si>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</si>
  <si>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</si>
  <si>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</si>
  <si>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</si>
  <si>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</si>
  <si>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</si>
  <si>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</si>
  <si>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</si>
  <si>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</si>
  <si>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</si>
  <si>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</si>
  <si>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</si>
  <si>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</si>
  <si>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</si>
  <si>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</si>
  <si>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</si>
  <si>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</si>
  <si>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</si>
  <si>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</si>
  <si>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</si>
  <si>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</si>
  <si>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</si>
  <si>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</si>
  <si>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</si>
  <si>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</si>
  <si>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</si>
  <si>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</si>
  <si>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</si>
  <si>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</si>
  <si>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</si>
  <si>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</si>
  <si>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</si>
  <si>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</si>
  <si>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</si>
  <si>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</si>
  <si>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</si>
  <si>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</si>
  <si>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</si>
  <si>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</si>
  <si>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</si>
  <si>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</si>
  <si>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</si>
  <si>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</si>
  <si>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</si>
  <si>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</si>
  <si>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</si>
  <si>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</si>
  <si>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</si>
  <si>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</si>
  <si>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</si>
  <si>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</si>
  <si>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</si>
  <si>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</si>
  <si>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</si>
  <si>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</si>
  <si>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</si>
  <si>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</si>
  <si>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</si>
  <si>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</si>
  <si>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</si>
  <si>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</si>
  <si>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</si>
  <si>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</si>
  <si>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</si>
  <si>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</si>
  <si>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</si>
  <si>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</si>
  <si>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</si>
  <si>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</si>
  <si>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</si>
  <si>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</si>
  <si>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</si>
  <si>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</si>
  <si>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</si>
  <si>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</si>
  <si>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</si>
  <si>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</si>
  <si>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</si>
  <si>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</si>
  <si>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</si>
  <si>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</si>
  <si>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</si>
  <si>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</si>
  <si>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</si>
  <si>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</si>
  <si>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</si>
  <si>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</si>
  <si>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</si>
  <si>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</si>
  <si>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</si>
  <si>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</si>
  <si>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</si>
  <si>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</si>
  <si>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</si>
  <si>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</si>
  <si>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</si>
  <si>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</si>
  <si>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</si>
  <si>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</si>
  <si>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</si>
  <si>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</si>
  <si>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</si>
  <si>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</si>
  <si>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</si>
  <si>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</si>
  <si>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</si>
  <si>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</si>
  <si>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</si>
  <si>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</si>
  <si>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</si>
  <si>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</si>
  <si>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</si>
  <si>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</si>
  <si>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</si>
  <si>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</si>
  <si>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</si>
  <si>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</si>
  <si>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</si>
  <si>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</si>
  <si>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</si>
  <si>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</si>
  <si>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</si>
  <si>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</si>
  <si>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</si>
  <si>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</si>
  <si>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</si>
  <si>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</si>
  <si>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</si>
  <si>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</si>
  <si>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</si>
  <si>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</si>
  <si>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</si>
  <si>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</si>
  <si>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</si>
  <si>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</si>
  <si>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</si>
  <si>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</si>
  <si>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</si>
  <si>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</si>
  <si>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</si>
  <si>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</si>
  <si>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</si>
  <si>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</si>
  <si>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</si>
  <si>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</si>
  <si>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</si>
  <si>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</si>
  <si>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</si>
  <si>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</si>
  <si>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</si>
  <si>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</si>
  <si>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</si>
  <si>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</si>
  <si>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</si>
  <si>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</si>
  <si>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</si>
  <si>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</si>
  <si>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</si>
  <si>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</si>
  <si>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</si>
  <si>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</si>
  <si>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</si>
  <si>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</si>
  <si>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</si>
  <si>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</si>
  <si>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</si>
  <si>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</si>
  <si>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</si>
  <si>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</si>
  <si>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</si>
  <si>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</si>
  <si>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</si>
  <si>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</si>
  <si>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</si>
  <si>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</si>
  <si>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</si>
  <si>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</si>
  <si>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</si>
  <si>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</si>
  <si>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</si>
  <si>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</si>
  <si>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</si>
  <si>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</si>
  <si>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</si>
  <si>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</si>
  <si>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</si>
  <si>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</si>
  <si>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</si>
  <si>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</si>
  <si>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</si>
  <si>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</si>
  <si>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</si>
  <si>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</si>
  <si>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</si>
  <si>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</si>
  <si>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</si>
  <si>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</si>
  <si>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</si>
  <si>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</si>
  <si>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</si>
  <si>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</si>
  <si>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</si>
  <si>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</si>
  <si>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</si>
  <si>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</si>
  <si>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</si>
  <si>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</si>
  <si>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</si>
  <si>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</si>
  <si>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</si>
  <si>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</si>
  <si>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</si>
  <si>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</si>
  <si>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</si>
  <si>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</si>
  <si>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</si>
  <si>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</si>
  <si>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</si>
  <si>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</si>
  <si>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</si>
  <si>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</si>
  <si>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</si>
  <si>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</si>
  <si>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</si>
  <si>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</si>
  <si>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</si>
  <si>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</si>
  <si>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</si>
  <si>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</si>
  <si>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</si>
  <si>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</si>
  <si>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</si>
  <si>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</si>
  <si>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</si>
  <si>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</si>
  <si>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</si>
  <si>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</si>
  <si>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</si>
  <si>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</si>
  <si>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</si>
  <si>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</si>
  <si>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</si>
  <si>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</si>
  <si>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</si>
  <si>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</si>
  <si>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</si>
  <si>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</si>
  <si>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</si>
  <si>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</si>
  <si>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</si>
  <si>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</si>
  <si>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</si>
  <si>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</si>
  <si>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</si>
  <si>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</si>
  <si>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</si>
  <si>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</si>
  <si>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</si>
  <si>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</si>
  <si>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</si>
  <si>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</si>
  <si>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</si>
  <si>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</si>
  <si>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</si>
  <si>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</si>
  <si>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</si>
  <si>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</si>
  <si>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</si>
  <si>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</si>
  <si>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</si>
  <si>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</si>
  <si>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</si>
  <si>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</si>
  <si>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</si>
  <si>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</si>
  <si>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</si>
  <si>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</si>
  <si>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</si>
  <si>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</si>
  <si>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</si>
  <si>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</si>
  <si>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</si>
  <si>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</si>
  <si>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</si>
  <si>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</si>
  <si>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</si>
  <si>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</si>
  <si>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</si>
  <si>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</si>
  <si>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</si>
  <si>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</si>
  <si>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</si>
  <si>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</si>
  <si>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</si>
  <si>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</si>
  <si>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</si>
  <si>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</si>
  <si>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</si>
  <si>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</si>
  <si>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</si>
  <si>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</si>
  <si>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</si>
  <si>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</si>
  <si>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</si>
  <si>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</si>
  <si>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</si>
  <si>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</si>
  <si>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</si>
  <si>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</si>
  <si>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</si>
  <si>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</si>
  <si>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</si>
  <si>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</si>
  <si>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</si>
  <si>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</si>
  <si>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</si>
  <si>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</si>
  <si>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</si>
  <si>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</si>
  <si>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</si>
  <si>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</si>
  <si>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</si>
  <si>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</si>
  <si>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</si>
  <si>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</si>
  <si>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</si>
  <si>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</si>
  <si>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</si>
  <si>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</si>
  <si>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</si>
  <si>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</si>
  <si>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</si>
  <si>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</si>
  <si>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</si>
  <si>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</si>
  <si>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</si>
  <si>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</si>
  <si>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</si>
  <si>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</si>
  <si>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</si>
  <si>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</si>
  <si>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</si>
  <si>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</si>
  <si>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</si>
  <si>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</si>
  <si>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</si>
  <si>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</si>
  <si>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</si>
  <si>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</si>
  <si>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</si>
  <si>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</si>
  <si>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</si>
  <si>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</si>
  <si>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</si>
  <si>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</si>
  <si>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</si>
  <si>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</si>
  <si>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</si>
  <si>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</si>
  <si>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</si>
  <si>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</si>
  <si>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</si>
  <si>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</si>
  <si>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</si>
  <si>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</si>
  <si>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</si>
  <si>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</si>
  <si>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</si>
  <si>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</si>
  <si>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</si>
  <si>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</si>
  <si>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</si>
  <si>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</si>
  <si>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</si>
  <si>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</si>
  <si>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</si>
  <si>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</si>
  <si>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</si>
  <si>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</si>
  <si>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</si>
  <si>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</si>
  <si>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</si>
  <si>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</si>
  <si>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</si>
  <si>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</si>
  <si>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</si>
  <si>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</si>
  <si>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</si>
  <si>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</si>
  <si>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</si>
  <si>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</si>
  <si>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</si>
  <si>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</si>
  <si>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</si>
  <si>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</si>
  <si>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</si>
  <si>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</si>
  <si>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</si>
  <si>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</si>
  <si>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</si>
  <si>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</si>
  <si>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</si>
  <si>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</si>
  <si>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</si>
  <si>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</si>
  <si>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</si>
  <si>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</si>
  <si>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</si>
  <si>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</si>
  <si>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</si>
  <si>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</si>
  <si>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</si>
  <si>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</si>
  <si>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</si>
  <si>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</si>
  <si>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</si>
  <si>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</si>
  <si>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</si>
  <si>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</si>
  <si>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</si>
  <si>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</si>
  <si>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</si>
  <si>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</si>
  <si>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</si>
  <si>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</si>
  <si>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</si>
  <si>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</si>
  <si>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</si>
  <si>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</si>
  <si>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</si>
  <si>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</si>
  <si>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</si>
  <si>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</si>
  <si>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</si>
  <si>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</si>
  <si>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</si>
  <si>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</si>
  <si>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</si>
  <si>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</si>
  <si>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</si>
  <si>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</si>
  <si>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</si>
  <si>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</si>
  <si>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</si>
  <si>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</si>
  <si>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</si>
  <si>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</si>
  <si>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</si>
  <si>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</si>
  <si>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</si>
  <si>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</si>
  <si>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</si>
  <si>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</si>
  <si>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</si>
  <si>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</si>
  <si>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</si>
  <si>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</si>
  <si>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</si>
  <si>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</si>
  <si>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</si>
  <si>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</si>
  <si>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</si>
  <si>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</si>
  <si>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</si>
  <si>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</si>
  <si>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</si>
  <si>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</si>
  <si>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</si>
  <si>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</si>
  <si>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</si>
  <si>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</si>
  <si>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</si>
  <si>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</si>
  <si>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</si>
  <si>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</si>
  <si>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</si>
  <si>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</si>
  <si>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</si>
  <si>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</si>
  <si>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</si>
  <si>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</si>
  <si>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</si>
  <si>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</si>
  <si>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</si>
  <si>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</si>
  <si>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</si>
  <si>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</si>
  <si>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</si>
  <si>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</si>
  <si>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</si>
  <si>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</si>
  <si>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</si>
  <si>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</si>
  <si>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</si>
  <si>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</si>
  <si>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</si>
  <si>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</si>
  <si>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</si>
  <si>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</si>
  <si>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</si>
  <si>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</si>
  <si>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</si>
  <si>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</si>
  <si>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</si>
  <si>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</si>
  <si>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</si>
  <si>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</si>
  <si>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</si>
  <si>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</si>
  <si>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</si>
  <si>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</si>
  <si>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</si>
  <si>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</si>
  <si>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</si>
  <si>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</si>
  <si>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</si>
  <si>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</si>
  <si>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</si>
  <si>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</si>
  <si>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</si>
  <si>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</si>
  <si>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</si>
  <si>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</si>
  <si>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</si>
  <si>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</si>
  <si>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</si>
  <si>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</si>
  <si>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</si>
  <si>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</si>
  <si>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</si>
  <si>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</si>
  <si>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</si>
  <si>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</si>
  <si>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</si>
  <si>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</si>
  <si>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</si>
  <si>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</si>
  <si>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</si>
  <si>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</si>
  <si>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</si>
  <si>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</si>
  <si>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</si>
  <si>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</si>
  <si>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</si>
  <si>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</si>
  <si>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</si>
  <si>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</si>
  <si>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</si>
  <si>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</si>
  <si>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</si>
  <si>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</si>
  <si>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</si>
  <si>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</si>
  <si>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</si>
  <si>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</si>
  <si>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</si>
  <si>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</si>
  <si>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</si>
  <si>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</si>
  <si>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</si>
  <si>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</si>
  <si>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</si>
  <si>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</si>
  <si>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</si>
  <si>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</si>
  <si>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</si>
  <si>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</si>
  <si>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</si>
  <si>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</si>
  <si>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</si>
  <si>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</si>
  <si>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</si>
  <si>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</si>
  <si>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</si>
  <si>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</si>
  <si>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</si>
  <si>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</si>
  <si>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</si>
  <si>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</si>
  <si>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</si>
  <si>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</si>
  <si>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</si>
  <si>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</si>
  <si>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</si>
  <si>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</si>
  <si>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</si>
  <si>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</si>
  <si>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</si>
  <si>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</si>
  <si>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</si>
  <si>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</si>
  <si>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</si>
  <si>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</si>
  <si>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</si>
  <si>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</si>
  <si>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</si>
  <si>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</si>
  <si>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</si>
  <si>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</si>
  <si>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</si>
  <si>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</si>
  <si>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</si>
  <si>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</si>
  <si>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</si>
  <si>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</si>
  <si>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</si>
  <si>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</si>
  <si>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</si>
  <si>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</si>
  <si>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</si>
  <si>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</si>
  <si>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</si>
  <si>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</si>
  <si>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</si>
  <si>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</si>
  <si>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</si>
  <si>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</si>
  <si>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</si>
  <si>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</si>
  <si>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</si>
  <si>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</si>
  <si>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</si>
  <si>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</si>
  <si>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</si>
  <si>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</si>
  <si>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</si>
  <si>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</si>
  <si>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</si>
  <si>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</si>
  <si>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</si>
  <si>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</si>
  <si>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</si>
  <si>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</si>
  <si>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</si>
  <si>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</si>
  <si>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</si>
  <si>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</si>
  <si>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</si>
  <si>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</si>
  <si>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</si>
  <si>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</si>
  <si>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</si>
  <si>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</si>
  <si>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</si>
  <si>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</si>
  <si>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</si>
  <si>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</si>
  <si>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</si>
  <si>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</si>
  <si>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</si>
  <si>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</si>
  <si>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</si>
  <si>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</si>
  <si>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</si>
  <si>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</si>
  <si>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</si>
  <si>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</si>
  <si>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</si>
  <si>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</si>
  <si>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</si>
  <si>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</si>
  <si>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</si>
  <si>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</si>
  <si>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</si>
  <si>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</si>
  <si>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</si>
  <si>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</si>
  <si>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</si>
  <si>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</si>
  <si>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</si>
  <si>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</si>
  <si>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</si>
  <si>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</si>
  <si>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</si>
  <si>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</si>
  <si>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</si>
  <si>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</si>
  <si>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</si>
  <si>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</si>
  <si>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</si>
  <si>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</si>
  <si>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</si>
  <si>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</si>
  <si>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</si>
  <si>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</si>
  <si>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</si>
  <si>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</si>
  <si>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</si>
  <si>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</si>
  <si>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</si>
  <si>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</si>
  <si>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</si>
  <si>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</si>
  <si>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</si>
  <si>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</si>
  <si>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</si>
  <si>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</si>
  <si>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</si>
  <si>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</si>
  <si>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</si>
  <si>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</si>
  <si>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</si>
  <si>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</si>
  <si>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</si>
  <si>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</si>
  <si>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</si>
  <si>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</si>
  <si>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</si>
  <si>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</si>
  <si>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</si>
  <si>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</si>
  <si>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</si>
  <si>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</si>
  <si>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</si>
  <si>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</si>
  <si>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</si>
  <si>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</si>
  <si>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</si>
  <si>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</si>
  <si>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</si>
  <si>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</si>
  <si>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</si>
  <si>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</si>
  <si>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</si>
  <si>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</si>
  <si>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</si>
  <si>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</si>
  <si>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</si>
  <si>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</si>
  <si>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</si>
  <si>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</si>
  <si>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</si>
  <si>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</si>
  <si>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</si>
  <si>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</si>
  <si>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</si>
  <si>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</si>
  <si>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</si>
  <si>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</si>
  <si>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</si>
  <si>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</si>
  <si>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</si>
  <si>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</si>
  <si>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</si>
  <si>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</si>
  <si>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</si>
  <si>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</si>
  <si>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</si>
  <si>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</si>
  <si>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</si>
  <si>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</si>
  <si>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</si>
  <si>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</si>
  <si>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</si>
  <si>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</si>
  <si>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</si>
  <si>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</si>
  <si>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</si>
  <si>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</si>
  <si>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</si>
  <si>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</si>
  <si>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</si>
  <si>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</si>
  <si>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</si>
  <si>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</si>
  <si>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</si>
  <si>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</si>
  <si>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</si>
  <si>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</si>
  <si>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</si>
  <si>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</si>
  <si>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</si>
  <si>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</si>
  <si>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</si>
  <si>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</si>
  <si>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</si>
  <si>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</si>
  <si>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</si>
  <si>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</si>
  <si>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</si>
  <si>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</si>
  <si>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</si>
  <si>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</si>
  <si>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</si>
  <si>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</si>
  <si>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</si>
  <si>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</si>
  <si>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</si>
  <si>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</si>
  <si>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</si>
  <si>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</si>
  <si>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</si>
  <si>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</si>
  <si>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</si>
  <si>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</si>
  <si>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</si>
  <si>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</si>
  <si>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</si>
  <si>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</si>
  <si>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</si>
  <si>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</si>
  <si>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</si>
  <si>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</si>
  <si>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</si>
  <si>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</si>
  <si>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</si>
  <si>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</si>
  <si>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</si>
  <si>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</si>
  <si>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</si>
  <si>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</si>
  <si>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</si>
  <si>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</si>
  <si>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</si>
  <si>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</si>
  <si>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</si>
  <si>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</si>
  <si>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</si>
  <si>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</si>
  <si>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</si>
  <si>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</si>
  <si>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</si>
  <si>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</si>
  <si>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</si>
  <si>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</si>
  <si>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</si>
  <si>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</si>
  <si>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</si>
  <si>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</si>
  <si>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</si>
  <si>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</si>
  <si>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</si>
  <si>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</si>
  <si>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</si>
  <si>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</si>
  <si>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</si>
  <si>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</si>
  <si>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</si>
  <si>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</si>
  <si>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</si>
  <si>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</si>
  <si>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</si>
  <si>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</si>
  <si>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</si>
  <si>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</si>
  <si>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</si>
  <si>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</si>
  <si>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</si>
  <si>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</si>
  <si>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</si>
  <si>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</si>
  <si>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</si>
  <si>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</si>
  <si>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</si>
  <si>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</si>
  <si>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</si>
  <si>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</si>
  <si>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</si>
  <si>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</si>
  <si>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</si>
  <si>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</si>
  <si>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</si>
  <si>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</si>
  <si>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</si>
  <si>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</si>
  <si>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</si>
  <si>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</si>
  <si>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</si>
  <si>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</si>
  <si>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</si>
  <si>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</si>
  <si>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</si>
  <si>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</si>
  <si>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</si>
  <si>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</si>
  <si>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</si>
  <si>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</si>
  <si>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</si>
  <si>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</si>
  <si>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</si>
  <si>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</si>
  <si>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</si>
  <si>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</si>
  <si>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</si>
  <si>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</si>
  <si>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</si>
  <si>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</si>
  <si>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</si>
  <si>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</si>
  <si>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</si>
  <si>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</si>
  <si>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</si>
  <si>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</si>
  <si>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</si>
  <si>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</si>
  <si>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</si>
  <si>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</si>
  <si>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</si>
  <si>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</si>
  <si>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</si>
  <si>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</si>
  <si>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</si>
  <si>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</si>
  <si>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</si>
  <si>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</si>
  <si>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</si>
  <si>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</si>
  <si>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</si>
  <si>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</si>
  <si>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</si>
  <si>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</si>
  <si>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</si>
  <si>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</si>
  <si>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</si>
  <si>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</si>
  <si>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</si>
  <si>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</si>
  <si>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</si>
  <si>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</si>
  <si>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</si>
  <si>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</si>
  <si>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</si>
  <si>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</si>
  <si>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</si>
  <si>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</si>
  <si>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</si>
  <si>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</si>
  <si>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</si>
  <si>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</si>
  <si>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</si>
  <si>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</si>
  <si>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</si>
  <si>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</si>
  <si>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</si>
  <si>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</si>
  <si>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</si>
  <si>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</si>
  <si>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</si>
  <si>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</si>
  <si>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</si>
  <si>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</si>
  <si>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</si>
  <si>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</si>
  <si>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</si>
  <si>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</si>
  <si>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</si>
  <si>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</si>
  <si>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</si>
  <si>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</si>
  <si>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</si>
  <si>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</si>
  <si>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</si>
  <si>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</si>
  <si>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</si>
  <si>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</si>
  <si>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</si>
  <si>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</si>
  <si>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</si>
  <si>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</si>
  <si>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</si>
  <si>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</si>
  <si>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</si>
  <si>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</si>
  <si>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</si>
  <si>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</si>
  <si>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</si>
  <si>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</si>
  <si>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</si>
  <si>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</si>
  <si>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</si>
  <si>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</si>
  <si>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</si>
  <si>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</si>
  <si>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</si>
  <si>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</si>
  <si>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</si>
  <si>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</si>
  <si>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</si>
  <si>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</si>
  <si>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</si>
  <si>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</si>
  <si>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</si>
  <si>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</si>
  <si>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</si>
  <si>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</si>
  <si>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</si>
  <si>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</si>
  <si>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</si>
  <si>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</si>
  <si>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</si>
  <si>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</si>
  <si>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</si>
  <si>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</si>
  <si>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</si>
  <si>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</si>
  <si>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</si>
  <si>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</si>
  <si>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</si>
  <si>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</si>
  <si>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</si>
  <si>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</si>
  <si>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</si>
  <si>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</si>
  <si>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</si>
  <si>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</si>
  <si>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</si>
  <si>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</si>
  <si>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</si>
  <si>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</si>
  <si>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</si>
  <si>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</si>
  <si>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</si>
  <si>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</si>
  <si>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</si>
  <si>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</si>
  <si>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</si>
  <si>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</si>
  <si>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</si>
  <si>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</si>
  <si>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</si>
  <si>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</si>
  <si>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</si>
  <si>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</si>
  <si>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</si>
  <si>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</si>
  <si>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</si>
  <si>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</si>
  <si>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</si>
  <si>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</si>
  <si>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</si>
  <si>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</si>
  <si>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</si>
  <si>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</si>
  <si>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</si>
  <si>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</si>
  <si>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</si>
  <si>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</si>
  <si>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</si>
  <si>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</si>
  <si>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</si>
  <si>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</si>
  <si>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</si>
  <si>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</si>
  <si>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</si>
  <si>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</si>
  <si>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</si>
  <si>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</si>
  <si>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</si>
  <si>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</si>
  <si>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</si>
  <si>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</si>
  <si>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</si>
  <si>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</si>
  <si>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</si>
  <si>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</si>
  <si>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</si>
  <si>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</si>
  <si>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</si>
  <si>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</si>
  <si>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</si>
  <si>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</si>
  <si>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</si>
  <si>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</si>
  <si>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</si>
  <si>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</si>
  <si>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</si>
  <si>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</si>
  <si>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</si>
  <si>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</si>
  <si>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</si>
  <si>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</si>
  <si>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</si>
  <si>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</si>
  <si>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</si>
  <si>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</si>
  <si>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</si>
  <si>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</si>
  <si>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</si>
  <si>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</si>
  <si>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</si>
  <si>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</si>
  <si>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</si>
  <si>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</si>
  <si>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</si>
  <si>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</si>
  <si>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</si>
  <si>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</si>
  <si>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</si>
  <si>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</si>
  <si>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</si>
  <si>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</si>
  <si>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</si>
  <si>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</si>
  <si>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</si>
  <si>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</si>
  <si>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</si>
  <si>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</si>
  <si>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</si>
  <si>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</si>
  <si>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</si>
  <si>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</si>
  <si>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</si>
  <si>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</si>
  <si>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</si>
  <si>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</si>
  <si>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</si>
  <si>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</si>
  <si>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</si>
  <si>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</si>
  <si>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</si>
  <si>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</si>
  <si>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</si>
  <si>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</si>
  <si>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</si>
  <si>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</si>
  <si>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</si>
  <si>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</si>
  <si>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</si>
  <si>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</si>
  <si>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</si>
  <si>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</si>
  <si>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</si>
  <si>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</si>
  <si>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</si>
  <si>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</si>
  <si>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</si>
  <si>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</si>
  <si>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</si>
  <si>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</si>
  <si>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</si>
  <si>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</si>
  <si>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</si>
  <si>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</si>
  <si>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</si>
  <si>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</si>
  <si>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</si>
  <si>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</si>
  <si>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</si>
  <si>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</si>
  <si>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</si>
  <si>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</si>
  <si>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</si>
  <si>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</si>
  <si>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</si>
  <si>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</si>
  <si>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</si>
  <si>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</si>
  <si>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</si>
  <si>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</si>
  <si>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</si>
  <si>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</si>
  <si>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</si>
  <si>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</si>
  <si>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</si>
  <si>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</si>
  <si>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</si>
  <si>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</si>
  <si>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</si>
  <si>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</si>
  <si>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</si>
  <si>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</si>
  <si>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</si>
  <si>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</si>
  <si>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</si>
  <si>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</si>
  <si>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</si>
  <si>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</si>
  <si>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</si>
  <si>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</si>
  <si>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</si>
  <si>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</si>
  <si>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</si>
  <si>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</si>
  <si>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</si>
  <si>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</si>
  <si>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</si>
  <si>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</si>
  <si>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</si>
  <si>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</si>
  <si>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</si>
  <si>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</si>
  <si>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</si>
  <si>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</si>
  <si>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</si>
  <si>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</si>
  <si>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</si>
  <si>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</si>
  <si>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</si>
  <si>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</si>
  <si>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</si>
  <si>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</si>
  <si>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</si>
  <si>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</si>
  <si>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</si>
  <si>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</si>
  <si>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</si>
  <si>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</si>
  <si>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</si>
  <si>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</si>
  <si>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</si>
  <si>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</si>
  <si>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</si>
  <si>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</si>
  <si>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</si>
  <si>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</si>
  <si>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</si>
  <si>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</si>
  <si>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</si>
  <si>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</si>
  <si>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</si>
  <si>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</si>
  <si>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</si>
  <si>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</si>
  <si>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</si>
  <si>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</si>
  <si>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</si>
  <si>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</si>
  <si>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</si>
  <si>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</si>
  <si>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</si>
  <si>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</si>
  <si>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</si>
  <si>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</si>
  <si>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</si>
  <si>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</si>
  <si>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</si>
  <si>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</si>
  <si>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</si>
  <si>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</si>
  <si>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</si>
  <si>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</si>
  <si>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</si>
  <si>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</si>
  <si>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</si>
  <si>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</si>
  <si>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</si>
  <si>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</si>
  <si>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</si>
  <si>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</si>
  <si>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</si>
  <si>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</si>
  <si>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</si>
  <si>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</si>
  <si>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</si>
  <si>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</si>
  <si>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</si>
  <si>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</si>
  <si>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</si>
  <si>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</si>
  <si>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</si>
  <si>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</si>
  <si>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</si>
  <si>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</si>
  <si>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</si>
  <si>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</si>
  <si>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</si>
  <si>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</si>
  <si>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</si>
  <si>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</si>
  <si>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</si>
  <si>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</si>
  <si>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</si>
  <si>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</si>
  <si>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</si>
  <si>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</si>
  <si>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</si>
  <si>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</si>
  <si>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</si>
  <si>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</si>
  <si>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</si>
  <si>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</si>
  <si>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</si>
  <si>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</si>
  <si>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</si>
  <si>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</si>
  <si>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</si>
  <si>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</si>
  <si>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</si>
  <si>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</si>
  <si>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</si>
  <si>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</si>
  <si>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</si>
  <si>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</si>
  <si>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</si>
  <si>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</si>
  <si>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</si>
  <si>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</si>
  <si>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</si>
  <si>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</si>
  <si>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</si>
  <si>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</si>
  <si>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</si>
  <si>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</si>
  <si>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</si>
  <si>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</si>
  <si>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</si>
  <si>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</si>
  <si>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</si>
  <si>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</si>
  <si>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</si>
  <si>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</si>
  <si>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</si>
  <si>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</si>
  <si>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</si>
  <si>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</si>
  <si>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</si>
  <si>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</si>
  <si>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</si>
  <si>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</si>
  <si>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</si>
  <si>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</si>
  <si>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</si>
  <si>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</si>
  <si>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</si>
  <si>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</si>
  <si>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</si>
  <si>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</si>
  <si>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</si>
  <si>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</si>
  <si>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</si>
  <si>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</si>
  <si>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</si>
  <si>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</si>
  <si>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</si>
  <si>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</si>
  <si>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</si>
  <si>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</si>
  <si>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</si>
  <si>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</si>
  <si>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</si>
  <si>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</si>
  <si>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</si>
  <si>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</si>
  <si>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</si>
  <si>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</si>
  <si>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</si>
  <si>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</si>
  <si>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</si>
  <si>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</si>
  <si>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</si>
  <si>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</si>
  <si>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</si>
  <si>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</si>
  <si>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</si>
  <si>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</si>
  <si>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</si>
  <si>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</si>
  <si>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</si>
  <si>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</si>
  <si>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</si>
  <si>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</si>
  <si>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</si>
  <si>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</si>
  <si>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</si>
  <si>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</si>
  <si>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</si>
  <si>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</si>
  <si>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</si>
  <si>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</si>
  <si>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</si>
  <si>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</si>
  <si>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</si>
  <si>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</si>
  <si>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</si>
  <si>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</si>
  <si>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</si>
  <si>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</si>
  <si>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</si>
  <si>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</si>
  <si>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</si>
  <si>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</si>
  <si>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</si>
  <si>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</si>
  <si>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</si>
  <si>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</si>
  <si>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</si>
  <si>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</si>
  <si>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</si>
  <si>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</si>
  <si>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</si>
  <si>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</si>
  <si>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</si>
  <si>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</si>
  <si>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</si>
  <si>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</si>
  <si>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</si>
  <si>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</si>
  <si>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</si>
  <si>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</si>
  <si>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</si>
  <si>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</si>
  <si>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</si>
  <si>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</si>
  <si>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</si>
  <si>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</si>
  <si>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</si>
  <si>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</si>
  <si>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</si>
  <si>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</si>
  <si>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</si>
  <si>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</si>
  <si>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</si>
  <si>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</si>
  <si>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</si>
  <si>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</si>
  <si>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</si>
  <si>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</si>
  <si>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</si>
  <si>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</si>
  <si>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</si>
  <si>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</si>
  <si>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</si>
  <si>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</si>
  <si>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</si>
  <si>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</si>
  <si>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</si>
  <si>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</si>
  <si>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</si>
  <si>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</si>
  <si>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</si>
  <si>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</si>
  <si>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</si>
  <si>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</si>
  <si>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</si>
  <si>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</si>
  <si>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</si>
  <si>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</si>
  <si>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</si>
  <si>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</si>
  <si>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</si>
  <si>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</si>
  <si>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</si>
  <si>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</si>
  <si>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</si>
  <si>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</si>
  <si>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</si>
  <si>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</si>
  <si>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</si>
  <si>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</si>
  <si>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</si>
  <si>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</si>
  <si>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</si>
  <si>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</si>
  <si>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</si>
  <si>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</si>
  <si>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</si>
  <si>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</si>
  <si>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</si>
  <si>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</si>
  <si>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</si>
  <si>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</si>
  <si>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</si>
  <si>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</si>
  <si>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</si>
  <si>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</si>
  <si>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</si>
  <si>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</si>
  <si>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</si>
  <si>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</si>
  <si>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</si>
  <si>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</si>
  <si>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</si>
  <si>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</si>
  <si>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</si>
  <si>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</si>
  <si>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</si>
  <si>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</si>
  <si>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</si>
  <si>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</si>
  <si>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</si>
  <si>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</si>
  <si>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</si>
  <si>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</si>
  <si>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</si>
  <si>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</si>
  <si>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</si>
  <si>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</si>
  <si>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</si>
  <si>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</si>
  <si>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</si>
  <si>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</si>
  <si>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</si>
  <si>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</si>
  <si>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</si>
  <si>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</si>
  <si>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</si>
  <si>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</si>
  <si>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</si>
  <si>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</si>
  <si>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</si>
  <si>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</si>
  <si>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</si>
  <si>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</si>
  <si>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</si>
  <si>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</si>
  <si>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</si>
  <si>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</si>
  <si>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</si>
  <si>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</si>
  <si>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</si>
  <si>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</si>
  <si>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</si>
  <si>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</si>
  <si>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</si>
  <si>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</si>
  <si>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</si>
  <si>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</si>
  <si>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</si>
  <si>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</si>
  <si>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</si>
  <si>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</si>
  <si>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</si>
  <si>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</si>
  <si>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</si>
  <si>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</si>
  <si>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</si>
  <si>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</si>
  <si>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</si>
  <si>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</si>
  <si>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</si>
  <si>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</si>
  <si>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</si>
  <si>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</si>
  <si>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</si>
  <si>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</si>
  <si>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</si>
  <si>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</si>
  <si>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</si>
  <si>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</si>
  <si>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</si>
  <si>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</si>
  <si>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</si>
  <si>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</si>
  <si>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</si>
  <si>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</si>
  <si>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</si>
  <si>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</si>
  <si>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</si>
  <si>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</si>
  <si>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</si>
  <si>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</si>
  <si>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</si>
  <si>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</si>
  <si>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</si>
  <si>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</si>
  <si>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</si>
  <si>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</si>
  <si>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</si>
  <si>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</si>
  <si>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</si>
  <si>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</si>
  <si>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</si>
  <si>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</si>
  <si>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</si>
  <si>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</si>
  <si>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</si>
  <si>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</si>
  <si>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</si>
  <si>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</si>
  <si>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</si>
  <si>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</si>
  <si>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</si>
  <si>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</si>
  <si>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</si>
  <si>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</si>
  <si>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</si>
  <si>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</si>
  <si>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</si>
  <si>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</si>
  <si>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</si>
  <si>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</si>
  <si>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</si>
  <si>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</si>
  <si>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</si>
  <si>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</si>
  <si>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</si>
  <si>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</si>
  <si>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</si>
  <si>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</si>
  <si>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</si>
  <si>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</si>
  <si>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</si>
  <si>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</si>
  <si>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</si>
  <si>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</si>
  <si>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</si>
  <si>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</si>
  <si>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</si>
  <si>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</si>
  <si>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</si>
  <si>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</si>
  <si>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</si>
  <si>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</si>
  <si>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</si>
  <si>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</si>
  <si>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</si>
  <si>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</si>
  <si>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</si>
  <si>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</si>
  <si>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</si>
  <si>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</si>
  <si>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</si>
  <si>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</si>
  <si>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</si>
  <si>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</si>
  <si>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</si>
  <si>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</si>
  <si>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</si>
  <si>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</si>
  <si>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</si>
  <si>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</si>
  <si>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</si>
  <si>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</si>
  <si>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</si>
  <si>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</si>
  <si>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</si>
  <si>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</si>
  <si>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</si>
  <si>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</si>
  <si>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</si>
  <si>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</si>
  <si>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</si>
  <si>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</si>
  <si>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</si>
  <si>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</si>
  <si>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</si>
  <si>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</si>
  <si>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</si>
  <si>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</si>
  <si>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</si>
  <si>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</si>
  <si>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</si>
  <si>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</si>
  <si>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</si>
  <si>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</si>
  <si>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</si>
  <si>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</si>
  <si>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</si>
  <si>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</si>
  <si>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</si>
  <si>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</si>
  <si>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</si>
  <si>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</si>
  <si>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</si>
  <si>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</si>
  <si>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</si>
  <si>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</si>
  <si>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</si>
  <si>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</si>
  <si>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</si>
  <si>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</si>
  <si>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</si>
  <si>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</si>
  <si>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</si>
  <si>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</si>
  <si>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</si>
  <si>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</si>
  <si>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</si>
  <si>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</si>
  <si>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</si>
  <si>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</si>
  <si>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</si>
  <si>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</si>
  <si>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</si>
  <si>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</si>
  <si>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</si>
  <si>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</si>
  <si>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</si>
  <si>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</si>
  <si>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</si>
  <si>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</si>
  <si>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</si>
  <si>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</si>
  <si>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</si>
  <si>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</si>
  <si>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</si>
  <si>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</si>
  <si>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</si>
  <si>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</si>
  <si>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</si>
  <si>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</si>
  <si>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</si>
  <si>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</si>
  <si>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</si>
  <si>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</si>
  <si>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</si>
  <si>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</si>
  <si>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</si>
  <si>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</si>
  <si>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</si>
  <si>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</si>
  <si>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</si>
  <si>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</si>
  <si>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</si>
  <si>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</si>
  <si>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</si>
  <si>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</si>
  <si>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</si>
  <si>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</si>
  <si>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</si>
  <si>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</si>
  <si>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</si>
  <si>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</si>
  <si>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</si>
  <si>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</si>
  <si>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</si>
  <si>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</si>
  <si>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</si>
  <si>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</si>
  <si>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</si>
  <si>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</si>
  <si>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</si>
  <si>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</si>
  <si>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</si>
  <si>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</si>
  <si>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</si>
  <si>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</si>
  <si>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</si>
  <si>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</si>
  <si>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</si>
  <si>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</si>
  <si>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</si>
  <si>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</si>
  <si>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</si>
  <si>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</si>
  <si>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</si>
  <si>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</si>
  <si>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</si>
  <si>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</si>
  <si>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</si>
  <si>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</si>
  <si>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</si>
  <si>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</si>
  <si>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</si>
  <si>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</si>
  <si>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</si>
  <si>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</si>
  <si>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</si>
  <si>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</si>
  <si>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</si>
  <si>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</si>
  <si>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</si>
  <si>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</si>
  <si>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</si>
  <si>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</si>
  <si>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</si>
  <si>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</si>
  <si>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</si>
  <si>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</si>
  <si>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</si>
  <si>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</si>
  <si>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</si>
  <si>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</si>
  <si>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</si>
  <si>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</si>
  <si>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</si>
  <si>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</si>
  <si>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</si>
  <si>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</si>
  <si>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</si>
  <si>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</si>
  <si>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</si>
  <si>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</si>
  <si>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</si>
  <si>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</si>
  <si>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</si>
  <si>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</si>
  <si>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</si>
  <si>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</si>
  <si>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</si>
  <si>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</si>
  <si>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</si>
  <si>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</si>
  <si>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</si>
  <si>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</si>
  <si>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</si>
  <si>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</si>
  <si>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</si>
  <si>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</si>
  <si>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</si>
  <si>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</si>
  <si>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</si>
  <si>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</si>
  <si>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</si>
  <si>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</si>
  <si>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</si>
  <si>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</si>
  <si>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</si>
  <si>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</si>
  <si>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</si>
  <si>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</si>
  <si>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</si>
  <si>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</si>
  <si>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</si>
  <si>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</si>
  <si>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</si>
  <si>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</si>
  <si>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</si>
  <si>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</si>
  <si>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</si>
  <si>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</si>
  <si>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</si>
  <si>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</si>
  <si>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</si>
  <si>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</si>
  <si>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</si>
  <si>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</si>
  <si>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</si>
  <si>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</si>
  <si>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</si>
  <si>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</si>
  <si>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</si>
  <si>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</si>
  <si>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</si>
  <si>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</si>
  <si>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</si>
  <si>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</si>
  <si>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</si>
  <si>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</si>
  <si>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</si>
  <si>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</si>
  <si>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</si>
  <si>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</si>
  <si>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</si>
  <si>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</si>
  <si>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</si>
  <si>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</si>
  <si>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</si>
  <si>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</si>
  <si>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</si>
  <si>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</si>
  <si>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</si>
  <si>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</si>
  <si>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</si>
  <si>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</si>
  <si>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</si>
  <si>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</si>
  <si>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</si>
  <si>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</si>
  <si>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</si>
  <si>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</si>
  <si>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</si>
  <si>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</si>
  <si>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</si>
  <si>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</si>
  <si>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</si>
  <si>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</si>
  <si>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</si>
  <si>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</si>
  <si>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</si>
  <si>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</si>
  <si>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</si>
  <si>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</si>
  <si>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</si>
  <si>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</si>
  <si>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</si>
  <si>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</si>
  <si>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</si>
  <si>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</si>
  <si>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</si>
  <si>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</si>
  <si>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</si>
  <si>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</si>
  <si>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</si>
  <si>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</si>
  <si>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</si>
  <si>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</si>
  <si>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</si>
  <si>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</si>
  <si>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</si>
  <si>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</si>
  <si>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</si>
  <si>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</si>
  <si>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</si>
  <si>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</si>
  <si>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</si>
  <si>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</si>
  <si>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</si>
  <si>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</si>
  <si>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</si>
  <si>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</si>
  <si>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</si>
  <si>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</si>
  <si>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</si>
  <si>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</si>
  <si>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</si>
  <si>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</si>
  <si>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</si>
  <si>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</si>
  <si>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</si>
  <si>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</si>
  <si>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</si>
  <si>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</si>
  <si>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</si>
  <si>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</si>
  <si>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</si>
  <si>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</si>
  <si>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</si>
  <si>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</si>
  <si>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</si>
  <si>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</si>
  <si>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</si>
  <si>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</si>
  <si>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</si>
  <si>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</si>
  <si>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</si>
  <si>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</si>
  <si>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</si>
  <si>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</si>
  <si>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</si>
  <si>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</si>
  <si>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</si>
  <si>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</si>
  <si>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</si>
  <si>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</si>
  <si>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</si>
  <si>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</si>
  <si>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</si>
  <si>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</si>
  <si>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</si>
  <si>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</si>
  <si>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</si>
  <si>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</si>
  <si>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</si>
  <si>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</si>
  <si>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</si>
  <si>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</si>
  <si>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</si>
  <si>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</si>
  <si>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</si>
  <si>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</si>
  <si>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</si>
  <si>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</si>
  <si>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</si>
  <si>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</si>
  <si>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</si>
  <si>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</si>
  <si>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</si>
  <si>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</si>
  <si>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</si>
  <si>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</si>
  <si>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</si>
  <si>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</si>
  <si>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</si>
  <si>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</si>
  <si>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</si>
  <si>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</si>
  <si>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</si>
  <si>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</si>
  <si>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</si>
  <si>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</si>
  <si>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</si>
  <si>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</si>
  <si>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</si>
  <si>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</si>
  <si>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</si>
  <si>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</si>
  <si>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</si>
  <si>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</si>
  <si>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</si>
  <si>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</si>
  <si>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</si>
  <si>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</si>
  <si>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</si>
  <si>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</si>
  <si>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</si>
  <si>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</si>
  <si>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</si>
  <si>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</si>
  <si>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</si>
  <si>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</si>
  <si>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</si>
  <si>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</si>
  <si>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</si>
  <si>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</si>
  <si>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</si>
  <si>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</si>
  <si>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</si>
  <si>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</si>
  <si>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</si>
  <si>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</si>
  <si>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</si>
  <si>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</si>
  <si>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</si>
  <si>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</si>
  <si>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</si>
  <si>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</si>
  <si>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</si>
  <si>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</si>
  <si>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</si>
  <si>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</si>
  <si>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</si>
  <si>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</si>
  <si>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</si>
  <si>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</si>
  <si>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</si>
  <si>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</si>
  <si>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</si>
  <si>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</si>
  <si>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</si>
  <si>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</si>
  <si>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</si>
  <si>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</si>
  <si>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</si>
  <si>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</si>
  <si>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</si>
  <si>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</si>
  <si>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</si>
  <si>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</si>
  <si>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</si>
  <si>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</si>
  <si>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</si>
  <si>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</si>
  <si>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</si>
  <si>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</si>
  <si>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</si>
  <si>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</si>
  <si>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</si>
  <si>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</si>
  <si>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</si>
  <si>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</si>
  <si>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</si>
  <si>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</si>
  <si>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</si>
  <si>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</si>
  <si>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</si>
  <si>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</si>
  <si>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</si>
  <si>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</si>
  <si>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</si>
  <si>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</si>
  <si>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</si>
  <si>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</si>
  <si>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</si>
  <si>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</si>
  <si>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</si>
  <si>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</si>
  <si>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</si>
  <si>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</si>
  <si>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</si>
  <si>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</si>
  <si>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</si>
  <si>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</si>
  <si>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</si>
  <si>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</si>
  <si>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</si>
  <si>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</si>
  <si>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</si>
  <si>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</si>
  <si>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</si>
  <si>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</si>
  <si>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</si>
  <si>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</si>
  <si>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</si>
  <si>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</si>
  <si>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</si>
  <si>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</si>
  <si>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</si>
  <si>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</si>
  <si>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</si>
  <si>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</si>
  <si>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</si>
  <si>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</si>
  <si>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</si>
  <si>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</si>
  <si>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</si>
  <si>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</si>
  <si>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</si>
  <si>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</si>
  <si>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</si>
  <si>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</si>
  <si>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</si>
  <si>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</si>
  <si>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</si>
  <si>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</si>
  <si>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</si>
  <si>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</si>
  <si>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</si>
  <si>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</si>
  <si>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</si>
  <si>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</si>
  <si>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</si>
  <si>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</si>
  <si>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</si>
  <si>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</si>
  <si>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</si>
  <si>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</si>
  <si>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</si>
  <si>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</si>
  <si>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</si>
  <si>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</si>
  <si>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</si>
  <si>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</si>
  <si>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</si>
  <si>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</si>
  <si>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</si>
  <si>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</si>
  <si>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</si>
  <si>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</si>
  <si>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</si>
  <si>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</si>
  <si>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</si>
  <si>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</si>
  <si>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</si>
  <si>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</si>
  <si>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</si>
  <si>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</si>
  <si>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</si>
  <si>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</si>
  <si>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</si>
  <si>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</si>
  <si>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</si>
  <si>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</si>
  <si>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</si>
  <si>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</si>
  <si>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</si>
  <si>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</si>
  <si>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</si>
  <si>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</si>
  <si>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</si>
  <si>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</si>
  <si>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</si>
  <si>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</si>
  <si>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</si>
  <si>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</si>
  <si>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</si>
  <si>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</si>
  <si>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</si>
  <si>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</si>
  <si>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</si>
  <si>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</si>
  <si>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</si>
  <si>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</si>
  <si>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</si>
  <si>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</si>
  <si>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</si>
  <si>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</si>
  <si>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</si>
  <si>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</si>
  <si>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</si>
  <si>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</si>
  <si>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</si>
  <si>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</si>
  <si>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</si>
  <si>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</si>
  <si>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</si>
  <si>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</si>
  <si>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</si>
  <si>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</si>
  <si>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</si>
  <si>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</si>
  <si>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</si>
  <si>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</si>
  <si>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</si>
  <si>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</si>
  <si>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</si>
  <si>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</si>
  <si>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</si>
  <si>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</si>
  <si>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</si>
  <si>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</si>
  <si>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</si>
  <si>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</si>
  <si>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</si>
  <si>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</si>
  <si>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</si>
  <si>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</si>
  <si>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</si>
  <si>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</si>
  <si>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</si>
  <si>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</si>
  <si>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</si>
  <si>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</si>
  <si>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</si>
  <si>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</si>
  <si>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</si>
  <si>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</si>
  <si>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</si>
  <si>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</si>
  <si>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</si>
  <si>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</si>
  <si>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</si>
  <si>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</si>
  <si>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</si>
  <si>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</si>
  <si>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</si>
  <si>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</si>
  <si>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</si>
  <si>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</si>
  <si>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</si>
  <si>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</si>
  <si>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</si>
  <si>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</si>
  <si>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</si>
  <si>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</si>
  <si>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</si>
  <si>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</si>
  <si>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</si>
  <si>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</si>
  <si>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</si>
  <si>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</si>
  <si>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</si>
  <si>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</si>
  <si>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</si>
  <si>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</si>
  <si>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</si>
  <si>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</si>
  <si>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</si>
  <si>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</si>
  <si>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</si>
  <si>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</si>
  <si>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</si>
  <si>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</si>
  <si>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</si>
  <si>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</si>
  <si>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</si>
  <si>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</si>
  <si>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</si>
  <si>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</si>
  <si>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</si>
  <si>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</si>
  <si>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</si>
  <si>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</si>
  <si>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</si>
  <si>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</si>
  <si>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</si>
  <si>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</si>
  <si>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</si>
  <si>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</si>
  <si>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</si>
  <si>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</si>
  <si>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</si>
  <si>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</si>
  <si>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</si>
  <si>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</si>
  <si>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</si>
  <si>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</si>
  <si>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</si>
  <si>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</si>
  <si>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</si>
  <si>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</si>
  <si>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</si>
  <si>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</si>
  <si>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</si>
  <si>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</si>
  <si>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</si>
  <si>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</si>
  <si>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</si>
  <si>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</si>
  <si>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</si>
  <si>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</si>
  <si>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</si>
  <si>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</si>
  <si>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</si>
  <si>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</si>
  <si>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</si>
  <si>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</si>
  <si>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</si>
  <si>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</si>
  <si>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</si>
  <si>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</si>
  <si>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</si>
  <si>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</si>
  <si>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</si>
  <si>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</si>
  <si>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</si>
  <si>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</si>
  <si>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</si>
  <si>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</si>
  <si>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</si>
  <si>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</si>
  <si>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</si>
  <si>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</si>
  <si>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</si>
  <si>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</si>
  <si>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</si>
  <si>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</si>
  <si>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</si>
  <si>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</si>
  <si>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</si>
  <si>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</si>
  <si>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</si>
  <si>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</si>
  <si>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</si>
  <si>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</si>
  <si>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</si>
  <si>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</si>
  <si>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</si>
  <si>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</si>
  <si>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</si>
  <si>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</si>
  <si>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</si>
  <si>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</si>
  <si>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</si>
  <si>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</si>
  <si>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</si>
  <si>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</si>
  <si>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</si>
  <si>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</si>
  <si>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</si>
  <si>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</si>
  <si>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</si>
  <si>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</si>
  <si>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</si>
  <si>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</si>
  <si>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</si>
  <si>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</si>
  <si>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</si>
  <si>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</si>
  <si>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</si>
  <si>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</si>
  <si>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</si>
  <si>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</si>
  <si>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</si>
  <si>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</si>
  <si>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</si>
  <si>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</si>
  <si>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</si>
  <si>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</si>
  <si>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</si>
  <si>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</si>
  <si>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</si>
  <si>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</si>
  <si>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</si>
  <si>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</si>
  <si>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</si>
  <si>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</si>
  <si>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</si>
  <si>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</si>
  <si>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</si>
  <si>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</si>
  <si>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</si>
  <si>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</si>
  <si>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</si>
  <si>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</si>
  <si>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</si>
  <si>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</si>
  <si>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</si>
  <si>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</si>
  <si>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</si>
  <si>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</si>
  <si>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</si>
  <si>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</si>
  <si>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</si>
  <si>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</si>
  <si>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</si>
  <si>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</si>
  <si>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</si>
  <si>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</si>
  <si>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</si>
  <si>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</si>
  <si>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</si>
  <si>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</si>
  <si>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</si>
  <si>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</si>
  <si>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</si>
  <si>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</si>
  <si>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</si>
  <si>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</si>
  <si>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</si>
  <si>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</si>
  <si>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</si>
  <si>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</si>
  <si>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</si>
  <si>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</si>
  <si>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</si>
  <si>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</si>
  <si>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</si>
  <si>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</si>
  <si>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</si>
  <si>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</si>
  <si>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</si>
  <si>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</si>
  <si>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</si>
  <si>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</si>
  <si>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</si>
  <si>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</si>
  <si>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</si>
  <si>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</si>
  <si>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</si>
  <si>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</si>
  <si>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</si>
  <si>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</si>
  <si>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</si>
  <si>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</si>
  <si>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</si>
  <si>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</si>
  <si>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</si>
  <si>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</si>
  <si>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</si>
  <si>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</si>
  <si>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</si>
  <si>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</si>
  <si>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</si>
  <si>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</si>
  <si>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</si>
  <si>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</si>
  <si>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</si>
  <si>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</si>
  <si>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</si>
  <si>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</si>
  <si>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</si>
  <si>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</si>
  <si>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</si>
  <si>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</si>
  <si>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</si>
  <si>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</si>
  <si>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</si>
  <si>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</si>
  <si>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</si>
  <si>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</si>
  <si>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</si>
  <si>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</si>
  <si>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</si>
  <si>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</si>
  <si>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</si>
  <si>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</si>
  <si>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</si>
  <si>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</si>
  <si>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</si>
  <si>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</si>
  <si>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</si>
  <si>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</si>
  <si>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</si>
  <si>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</si>
  <si>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</si>
  <si>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</si>
  <si>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</si>
  <si>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</si>
  <si>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</si>
  <si>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</si>
  <si>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</si>
  <si>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</si>
  <si>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</si>
  <si>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</si>
  <si>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</si>
  <si>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</si>
  <si>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</si>
  <si>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</si>
  <si>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</si>
  <si>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</si>
  <si>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</si>
  <si>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</si>
  <si>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</si>
  <si>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</si>
  <si>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</si>
  <si>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</si>
  <si>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</si>
  <si>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</si>
  <si>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</si>
  <si>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</si>
  <si>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</si>
  <si>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</si>
  <si>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</si>
  <si>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</si>
  <si>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</si>
  <si>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</si>
  <si>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</si>
  <si>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</si>
  <si>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</si>
  <si>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</si>
  <si>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</si>
  <si>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</si>
  <si>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</si>
  <si>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</si>
  <si>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</si>
  <si>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</si>
  <si>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</si>
  <si>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</si>
  <si>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</si>
  <si>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</si>
  <si>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</si>
  <si>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</si>
  <si>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</si>
  <si>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</si>
  <si>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</si>
  <si>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</si>
  <si>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</si>
  <si>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</si>
  <si>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</si>
  <si>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</si>
  <si>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</si>
  <si>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</si>
  <si>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</si>
  <si>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</si>
  <si>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</si>
  <si>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</si>
  <si>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</si>
  <si>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</si>
  <si>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</si>
  <si>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</si>
  <si>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</si>
  <si>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</si>
  <si>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</si>
  <si>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</si>
  <si>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</si>
  <si>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</si>
  <si>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</si>
  <si>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</si>
  <si>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</si>
  <si>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</si>
  <si>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</si>
  <si>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</si>
  <si>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</si>
  <si>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</si>
  <si>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</si>
  <si>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</si>
  <si>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</si>
  <si>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</si>
  <si>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</si>
  <si>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</si>
  <si>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</si>
  <si>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</si>
  <si>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</si>
  <si>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</si>
  <si>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</si>
  <si>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</si>
  <si>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</si>
  <si>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</si>
  <si>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</si>
  <si>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</si>
  <si>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</si>
  <si>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</si>
  <si>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</si>
  <si>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</si>
  <si>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</si>
  <si>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</si>
  <si>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</si>
  <si>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</si>
  <si>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</si>
  <si>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</si>
  <si>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</si>
  <si>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</si>
  <si>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</si>
  <si>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</si>
  <si>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</si>
  <si>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</si>
  <si>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</si>
  <si>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</si>
  <si>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</si>
  <si>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</si>
  <si>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</si>
  <si>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</si>
  <si>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</si>
  <si>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</si>
  <si>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</si>
  <si>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</si>
  <si>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</si>
  <si>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</si>
  <si>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</si>
  <si>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</si>
  <si>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</si>
  <si>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</si>
  <si>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</si>
  <si>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</si>
  <si>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</si>
  <si>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</si>
  <si>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</si>
  <si>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</si>
  <si>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</si>
  <si>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</si>
  <si>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</si>
  <si>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</si>
  <si>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</si>
  <si>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</si>
  <si>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</si>
  <si>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</si>
  <si>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</si>
  <si>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</si>
  <si>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</si>
  <si>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</si>
  <si>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</si>
  <si>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</si>
  <si>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</si>
  <si>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</si>
  <si>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</si>
  <si>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</si>
  <si>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</si>
  <si>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</si>
  <si>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</si>
  <si>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</si>
  <si>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</si>
  <si>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</si>
  <si>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</si>
  <si>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</si>
  <si>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</si>
  <si>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</si>
  <si>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</si>
  <si>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</si>
  <si>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</si>
  <si>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</si>
  <si>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</si>
  <si>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</si>
  <si>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</si>
  <si>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</si>
  <si>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</si>
  <si>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</si>
  <si>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</si>
  <si>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</si>
  <si>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</si>
  <si>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</si>
  <si>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</si>
  <si>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</si>
  <si>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</si>
  <si>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</si>
  <si>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</si>
  <si>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</si>
  <si>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</si>
  <si>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</si>
  <si>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</si>
  <si>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</si>
  <si>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</si>
  <si>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</si>
  <si>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</si>
  <si>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</si>
  <si>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</si>
  <si>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</si>
  <si>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</si>
  <si>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</si>
  <si>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</si>
  <si>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</si>
  <si>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</si>
  <si>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</si>
  <si>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</si>
  <si>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</si>
  <si>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</si>
  <si>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</si>
  <si>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</si>
  <si>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</si>
  <si>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</si>
  <si>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</si>
  <si>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</si>
  <si>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</si>
  <si>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</si>
  <si>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</si>
  <si>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</si>
  <si>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</si>
  <si>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</si>
  <si>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</si>
  <si>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</si>
  <si>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</si>
  <si>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</si>
  <si>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</si>
  <si>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</si>
  <si>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</si>
  <si>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</si>
  <si>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</si>
  <si>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</si>
  <si>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</si>
  <si>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</si>
  <si>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</si>
  <si>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</si>
  <si>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</si>
  <si>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</si>
  <si>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</si>
  <si>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</si>
  <si>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</si>
  <si>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</si>
  <si>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</si>
  <si>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</si>
  <si>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</si>
  <si>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</si>
  <si>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</si>
  <si>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</si>
  <si>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</si>
  <si>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</si>
  <si>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</si>
  <si>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</si>
  <si>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</si>
  <si>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</si>
  <si>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</si>
  <si>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</si>
  <si>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</si>
  <si>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</si>
  <si>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</si>
  <si>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</si>
  <si>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</si>
  <si>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</si>
  <si>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</si>
  <si>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</si>
  <si>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</si>
  <si>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</si>
  <si>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</si>
  <si>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</si>
  <si>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</si>
  <si>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</si>
  <si>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</si>
  <si>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</si>
  <si>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</si>
  <si>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</si>
  <si>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</si>
  <si>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</si>
  <si>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</si>
  <si>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</si>
  <si>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</si>
  <si>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</si>
  <si>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</si>
  <si>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</si>
  <si>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</si>
  <si>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</si>
  <si>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</si>
  <si>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</si>
  <si>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</si>
  <si>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</si>
  <si>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</si>
  <si>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</si>
  <si>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</si>
  <si>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</si>
  <si>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</si>
  <si>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</si>
  <si>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</si>
  <si>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</si>
  <si>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</si>
  <si>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</si>
  <si>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</si>
  <si>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</si>
  <si>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</si>
  <si>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</si>
  <si>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</si>
  <si>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</si>
  <si>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</si>
  <si>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</si>
  <si>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</si>
  <si>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</si>
  <si>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</si>
  <si>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</si>
  <si>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</si>
  <si>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</si>
  <si>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</si>
  <si>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</si>
  <si>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</si>
  <si>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</si>
  <si>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</si>
  <si>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</si>
  <si>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</si>
  <si>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</si>
  <si>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</si>
  <si>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</si>
  <si>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</si>
  <si>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</si>
  <si>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</si>
  <si>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</si>
  <si>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</si>
  <si>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</si>
  <si>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</si>
  <si>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</si>
  <si>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</si>
  <si>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</si>
  <si>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</si>
  <si>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</si>
  <si>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</si>
  <si>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</si>
  <si>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</si>
  <si>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</si>
  <si>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</si>
  <si>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</si>
  <si>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</si>
  <si>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</si>
  <si>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</si>
  <si>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</si>
  <si>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</si>
  <si>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</si>
  <si>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</si>
  <si>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</si>
  <si>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</si>
  <si>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</si>
  <si>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</si>
  <si>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</si>
  <si>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</si>
  <si>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</si>
  <si>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</si>
  <si>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</si>
  <si>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</si>
  <si>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</si>
  <si>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</si>
  <si>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</si>
  <si>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</si>
  <si>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</si>
  <si>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</si>
  <si>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</si>
  <si>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</si>
  <si>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</si>
  <si>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</si>
  <si>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</si>
  <si>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</si>
  <si>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</si>
  <si>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</si>
  <si>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</si>
  <si>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</si>
  <si>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</si>
  <si>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</si>
  <si>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</si>
  <si>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</si>
  <si>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</si>
  <si>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</si>
  <si>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</si>
  <si>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</si>
  <si>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</si>
  <si>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</si>
  <si>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</si>
  <si>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</si>
  <si>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</si>
  <si>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</si>
  <si>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</si>
  <si>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</si>
  <si>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</si>
  <si>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</si>
  <si>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</si>
  <si>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</si>
  <si>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</si>
  <si>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</si>
  <si>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</si>
  <si>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</si>
  <si>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</si>
  <si>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</si>
  <si>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</si>
  <si>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</si>
  <si>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</si>
  <si>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</si>
  <si>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</si>
  <si>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</si>
  <si>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</si>
  <si>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</si>
  <si>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</si>
  <si>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</si>
  <si>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</si>
  <si>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</si>
  <si>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</si>
  <si>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</si>
  <si>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</si>
  <si>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</si>
  <si>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</si>
  <si>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</si>
  <si>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</si>
  <si>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</si>
  <si>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</si>
  <si>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</si>
  <si>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</si>
  <si>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</si>
  <si>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</si>
  <si>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</si>
  <si>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</si>
  <si>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</si>
  <si>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</si>
  <si>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</si>
  <si>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</si>
  <si>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</si>
  <si>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</si>
  <si>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</si>
  <si>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</si>
  <si>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</si>
  <si>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</si>
  <si>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</si>
  <si>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</si>
  <si>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</si>
  <si>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</si>
  <si>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</si>
  <si>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</si>
  <si>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</si>
  <si>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</si>
  <si>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</si>
  <si>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</si>
  <si>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</si>
  <si>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</si>
  <si>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</si>
  <si>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</si>
  <si>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</si>
  <si>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</si>
  <si>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</si>
  <si>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</si>
  <si>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</si>
  <si>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</si>
  <si>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</si>
  <si>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</si>
  <si>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</si>
  <si>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</si>
  <si>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</si>
  <si>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</si>
  <si>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</si>
  <si>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</si>
  <si>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</si>
  <si>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</si>
  <si>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</si>
  <si>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</si>
  <si>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</si>
  <si>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</si>
  <si>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</si>
  <si>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</si>
  <si>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</si>
  <si>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</si>
  <si>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</si>
  <si>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</si>
  <si>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</si>
  <si>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</si>
  <si>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</si>
  <si>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</si>
  <si>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</si>
  <si>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</si>
  <si>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</si>
  <si>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</si>
  <si>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</si>
  <si>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</si>
  <si>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</si>
  <si>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</si>
  <si>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</si>
  <si>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</si>
  <si>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</si>
  <si>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</si>
  <si>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</si>
  <si>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</si>
  <si>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</si>
  <si>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</si>
  <si>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</si>
  <si>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</si>
  <si>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</si>
  <si>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</si>
  <si>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</si>
  <si>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</si>
  <si>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</si>
  <si>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</si>
  <si>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</si>
  <si>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</si>
  <si>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</si>
  <si>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</si>
  <si>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</si>
  <si>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</si>
  <si>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</si>
  <si>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</si>
  <si>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</si>
  <si>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</si>
  <si>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</si>
  <si>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</si>
  <si>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</si>
  <si>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</si>
  <si>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</si>
  <si>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</si>
  <si>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</si>
  <si>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</si>
  <si>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</si>
  <si>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</si>
  <si>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</si>
  <si>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</si>
  <si>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</si>
  <si>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</si>
  <si>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</si>
  <si>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</si>
  <si>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</si>
  <si>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</si>
  <si>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</si>
  <si>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</si>
  <si>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</si>
  <si>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</si>
  <si>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</si>
  <si>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</si>
  <si>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</si>
  <si>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</si>
  <si>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</si>
  <si>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</si>
  <si>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</si>
  <si>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</si>
  <si>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</si>
  <si>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</si>
  <si>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</si>
  <si>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</si>
  <si>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</si>
  <si>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</si>
  <si>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</si>
  <si>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</si>
  <si>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</si>
  <si>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</si>
  <si>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</si>
  <si>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</si>
  <si>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</si>
  <si>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</si>
  <si>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</si>
  <si>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</si>
  <si>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</si>
  <si>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</si>
  <si>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</si>
  <si>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</si>
  <si>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</si>
  <si>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</si>
  <si>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</si>
  <si>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</si>
  <si>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</si>
  <si>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</si>
  <si>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</si>
  <si>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</si>
  <si>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</si>
  <si>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</si>
  <si>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</si>
  <si>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</si>
  <si>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</si>
  <si>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</si>
  <si>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</si>
  <si>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</si>
  <si>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</si>
  <si>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</si>
  <si>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</si>
  <si>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</si>
  <si>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</si>
  <si>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</si>
  <si>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</si>
  <si>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</si>
  <si>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</si>
  <si>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</si>
  <si>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</si>
  <si>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</si>
  <si>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</si>
  <si>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</si>
  <si>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</si>
  <si>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</si>
  <si>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</si>
  <si>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</si>
  <si>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</si>
  <si>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</si>
  <si>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</si>
  <si>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</si>
  <si>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</si>
  <si>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</si>
  <si>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</si>
  <si>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</si>
  <si>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</si>
  <si>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</si>
  <si>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</si>
  <si>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</si>
  <si>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</si>
  <si>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</si>
  <si>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</si>
  <si>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</si>
  <si>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</si>
  <si>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</si>
  <si>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</si>
  <si>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</si>
  <si>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</si>
  <si>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</si>
  <si>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</si>
  <si>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</si>
  <si>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</si>
  <si>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</si>
  <si>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</si>
  <si>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</si>
  <si>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</si>
  <si>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</si>
  <si>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</si>
  <si>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</si>
  <si>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</si>
  <si>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</si>
  <si>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</si>
  <si>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</si>
  <si>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</si>
  <si>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</si>
  <si>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</si>
  <si>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</si>
  <si>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</si>
  <si>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</si>
  <si>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</si>
  <si>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</si>
  <si>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</si>
  <si>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</si>
  <si>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</si>
  <si>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</si>
  <si>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</si>
  <si>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</si>
  <si>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</si>
  <si>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</si>
  <si>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</si>
  <si>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</si>
  <si>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</si>
  <si>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</si>
  <si>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</si>
  <si>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</si>
  <si>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</si>
  <si>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</si>
  <si>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</si>
  <si>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</si>
  <si>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</si>
  <si>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</si>
  <si>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</si>
  <si>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</si>
  <si>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</si>
  <si>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</si>
  <si>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</si>
  <si>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</si>
  <si>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</si>
  <si>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</si>
  <si>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</si>
  <si>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</si>
  <si>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</si>
  <si>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</si>
  <si>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</si>
  <si>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</si>
  <si>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</si>
  <si>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</si>
  <si>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</si>
  <si>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</si>
  <si>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</si>
  <si>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</si>
  <si>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</si>
  <si>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</si>
  <si>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</si>
  <si>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</si>
  <si>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</si>
  <si>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</si>
  <si>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</si>
  <si>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</si>
  <si>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</si>
  <si>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</si>
  <si>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</si>
  <si>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</si>
  <si>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</si>
  <si>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</si>
  <si>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</si>
  <si>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</si>
  <si>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</si>
  <si>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</si>
  <si>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</si>
  <si>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</si>
  <si>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</si>
  <si>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</si>
  <si>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</si>
  <si>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</si>
  <si>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</si>
  <si>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</si>
  <si>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</si>
  <si>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</si>
  <si>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</si>
  <si>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</si>
  <si>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</si>
  <si>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</si>
  <si>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</si>
  <si>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</si>
  <si>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</si>
  <si>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</si>
  <si>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</si>
  <si>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</si>
  <si>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</si>
  <si>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</si>
  <si>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</si>
  <si>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</si>
  <si>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</si>
  <si>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</si>
  <si>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</si>
  <si>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</si>
  <si>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</si>
  <si>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</si>
  <si>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</si>
  <si>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</si>
  <si>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</si>
  <si>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</si>
  <si>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</si>
  <si>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</si>
  <si>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</si>
  <si>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</si>
  <si>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</si>
  <si>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</si>
  <si>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</si>
  <si>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</si>
  <si>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</si>
  <si>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</si>
  <si>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</si>
  <si>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</si>
  <si>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</si>
  <si>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</si>
  <si>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</si>
  <si>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</si>
  <si>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</si>
  <si>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</si>
  <si>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</si>
  <si>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</si>
  <si>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</si>
  <si>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</si>
  <si>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</si>
  <si>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</si>
  <si>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</si>
  <si>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</si>
  <si>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</si>
  <si>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</si>
  <si>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</si>
  <si>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</si>
  <si>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</si>
  <si>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</si>
  <si>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</si>
  <si>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</si>
  <si>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</si>
  <si>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</si>
  <si>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</si>
  <si>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</si>
  <si>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</si>
  <si>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</si>
  <si>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</si>
  <si>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</si>
  <si>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</si>
  <si>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</si>
  <si>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</si>
  <si>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</si>
  <si>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</si>
  <si>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</si>
  <si>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</si>
  <si>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</si>
  <si>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</si>
  <si>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</si>
  <si>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</si>
  <si>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</si>
  <si>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</si>
  <si>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</si>
  <si>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</si>
  <si>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</si>
  <si>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</si>
  <si>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</si>
  <si>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</si>
  <si>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</si>
  <si>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</si>
  <si>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</si>
  <si>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</si>
  <si>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</si>
  <si>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</si>
  <si>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</si>
  <si>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</si>
  <si>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</si>
  <si>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</si>
  <si>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</si>
  <si>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</si>
  <si>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</si>
  <si>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</si>
  <si>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</si>
  <si>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</si>
  <si>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</si>
  <si>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</si>
  <si>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</si>
  <si>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</si>
  <si>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</si>
  <si>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</si>
  <si>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</si>
  <si>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</si>
  <si>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</si>
  <si>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</si>
  <si>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</si>
  <si>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</si>
  <si>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</si>
  <si>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</si>
  <si>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</si>
  <si>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</si>
  <si>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</si>
  <si>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</si>
  <si>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</si>
  <si>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</si>
  <si>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</si>
  <si>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</si>
  <si>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</si>
  <si>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</si>
  <si>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</si>
  <si>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</si>
  <si>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</si>
  <si>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</si>
  <si>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</si>
  <si>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</si>
  <si>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</si>
  <si>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</si>
  <si>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</si>
  <si>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</si>
  <si>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</si>
  <si>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</si>
  <si>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</si>
  <si>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</si>
  <si>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</si>
  <si>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</si>
  <si>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</si>
  <si>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</si>
  <si>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</si>
  <si>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</si>
  <si>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</si>
  <si>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</si>
  <si>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</si>
  <si>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</si>
  <si>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</si>
  <si>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</si>
  <si>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</si>
  <si>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</si>
  <si>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</si>
  <si>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</si>
  <si>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</si>
  <si>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</si>
  <si>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</si>
  <si>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</si>
  <si>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</si>
  <si>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</si>
  <si>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</si>
  <si>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</si>
  <si>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</si>
  <si>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</si>
  <si>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</si>
  <si>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</si>
  <si>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</si>
  <si>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</si>
  <si>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</si>
  <si>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</si>
  <si>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</si>
  <si>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</si>
  <si>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</si>
  <si>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</si>
  <si>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</si>
  <si>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</si>
  <si>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</si>
  <si>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</si>
  <si>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</si>
  <si>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</si>
  <si>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</si>
  <si>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</si>
  <si>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</si>
  <si>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</si>
  <si>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</si>
  <si>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</si>
  <si>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</si>
  <si>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</si>
  <si>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</si>
  <si>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</si>
  <si>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</si>
  <si>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</si>
  <si>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</si>
  <si>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</si>
  <si>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</si>
  <si>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</si>
  <si>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</si>
  <si>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</si>
  <si>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</si>
  <si>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</si>
  <si>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</si>
  <si>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</si>
  <si>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</si>
  <si>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</si>
  <si>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</si>
  <si>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</si>
  <si>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</si>
  <si>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</si>
  <si>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</si>
  <si>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</si>
  <si>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</si>
  <si>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</si>
  <si>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</si>
  <si>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</si>
  <si>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</si>
  <si>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</si>
  <si>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</si>
  <si>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</si>
  <si>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</si>
  <si>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</si>
  <si>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</si>
  <si>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</si>
  <si>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</si>
  <si>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</si>
  <si>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</si>
  <si>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</si>
  <si>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</si>
  <si>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</si>
  <si>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</si>
  <si>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</si>
  <si>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</si>
  <si>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</si>
  <si>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</si>
  <si>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</si>
  <si>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</si>
  <si>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</si>
  <si>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</si>
  <si>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</si>
  <si>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</si>
  <si>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</si>
  <si>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</si>
  <si>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</si>
  <si>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</si>
  <si>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</si>
  <si>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</si>
  <si>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</si>
  <si>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</si>
  <si>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</si>
  <si>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</si>
  <si>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</si>
  <si>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</si>
  <si>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</si>
  <si>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</si>
  <si>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</si>
  <si>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</si>
  <si>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</si>
  <si>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</si>
  <si>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</si>
  <si>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</si>
  <si>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</si>
  <si>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</si>
  <si>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</si>
  <si>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</si>
  <si>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</si>
  <si>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</si>
  <si>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</si>
  <si>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</si>
  <si>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</si>
  <si>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</si>
  <si>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</si>
  <si>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</si>
  <si>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</si>
  <si>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</si>
  <si>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</si>
  <si>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</si>
  <si>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</si>
  <si>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</si>
  <si>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</si>
  <si>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</si>
  <si>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</si>
  <si>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</si>
  <si>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</si>
  <si>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</si>
  <si>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</si>
  <si>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</si>
  <si>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</si>
  <si>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</si>
  <si>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</si>
  <si>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</si>
  <si>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</si>
  <si>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</si>
  <si>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</si>
  <si>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</si>
  <si>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</si>
  <si>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</si>
  <si>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</si>
  <si>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</si>
  <si>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</si>
  <si>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</si>
  <si>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</si>
  <si>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</si>
  <si>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</si>
  <si>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</si>
  <si>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</si>
  <si>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</si>
  <si>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</si>
  <si>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</si>
  <si>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</si>
  <si>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</si>
  <si>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</si>
  <si>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</si>
  <si>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</si>
  <si>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</si>
  <si>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</si>
  <si>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</si>
  <si>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</si>
  <si>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</si>
  <si>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</si>
  <si>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</si>
  <si>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</si>
  <si>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</si>
  <si>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</si>
  <si>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</si>
  <si>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</si>
  <si>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</si>
  <si>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</si>
  <si>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</si>
  <si>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</si>
  <si>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</si>
  <si>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</si>
  <si>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</si>
  <si>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</si>
  <si>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</si>
  <si>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</si>
  <si>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</si>
  <si>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</si>
  <si>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</si>
  <si>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</si>
  <si>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</si>
  <si>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</si>
  <si>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</si>
  <si>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</si>
  <si>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</si>
  <si>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</si>
  <si>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</si>
  <si>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</si>
  <si>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</si>
  <si>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</si>
  <si>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</si>
  <si>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</si>
  <si>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</si>
  <si>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</si>
  <si>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</si>
  <si>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</si>
  <si>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</si>
  <si>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</si>
  <si>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</si>
  <si>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</si>
  <si>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</si>
  <si>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</si>
  <si>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</si>
  <si>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</si>
  <si>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</si>
  <si>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</si>
  <si>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</si>
  <si>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</si>
  <si>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</si>
  <si>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</si>
  <si>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</si>
  <si>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</si>
  <si>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</si>
  <si>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</si>
  <si>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</si>
  <si>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</si>
  <si>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</si>
  <si>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</si>
  <si>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</si>
  <si>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</si>
  <si>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</si>
  <si>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</si>
  <si>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</si>
  <si>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</si>
  <si>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</si>
  <si>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</si>
  <si>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</si>
  <si>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</si>
  <si>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</si>
  <si>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</si>
  <si>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</si>
  <si>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</si>
  <si>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</si>
  <si>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</si>
  <si>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</si>
  <si>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</si>
  <si>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</si>
  <si>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</si>
  <si>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</si>
  <si>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</si>
  <si>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</si>
  <si>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</si>
  <si>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</si>
  <si>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</si>
  <si>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</si>
  <si>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</si>
  <si>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</si>
  <si>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</si>
  <si>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</si>
  <si>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</si>
  <si>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</si>
  <si>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</si>
  <si>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</si>
  <si>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</si>
  <si>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</si>
  <si>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</si>
  <si>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</si>
  <si>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</si>
  <si>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</si>
  <si>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</si>
  <si>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</si>
  <si>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</si>
  <si>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</si>
  <si>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</si>
  <si>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</si>
  <si>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</si>
  <si>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</si>
  <si>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</si>
  <si>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</si>
  <si>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</si>
  <si>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</si>
  <si>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</si>
  <si>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</si>
  <si>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</si>
  <si>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</si>
  <si>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</si>
  <si>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</si>
  <si>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</si>
  <si>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</si>
  <si>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</si>
  <si>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</si>
  <si>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</si>
  <si>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</si>
  <si>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</si>
  <si>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</si>
  <si>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</si>
  <si>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</si>
  <si>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</si>
  <si>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</si>
  <si>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</si>
  <si>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</si>
  <si>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</si>
  <si>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</si>
  <si>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</si>
  <si>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</si>
  <si>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</si>
  <si>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</si>
  <si>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</si>
  <si>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</si>
  <si>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</si>
  <si>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</si>
  <si>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</si>
  <si>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</si>
  <si>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</si>
  <si>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</si>
  <si>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</si>
  <si>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</si>
  <si>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</si>
  <si>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</si>
  <si>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</si>
  <si>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</si>
  <si>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</si>
  <si>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</si>
  <si>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</si>
  <si>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</si>
  <si>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</si>
  <si>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</si>
  <si>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</si>
  <si>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</si>
  <si>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</si>
  <si>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</si>
  <si>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</si>
  <si>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</si>
  <si>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</si>
  <si>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</si>
  <si>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</si>
  <si>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</si>
  <si>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</si>
  <si>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</si>
  <si>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</si>
  <si>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</si>
  <si>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</si>
  <si>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</si>
  <si>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</si>
  <si>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</si>
  <si>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</si>
  <si>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</si>
  <si>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</si>
  <si>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</si>
  <si>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</si>
  <si>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</si>
  <si>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</si>
  <si>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</si>
  <si>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</si>
  <si>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</si>
  <si>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</si>
  <si>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</si>
  <si>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</si>
  <si>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</si>
  <si>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</si>
  <si>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</si>
  <si>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</si>
  <si>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</si>
  <si>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</si>
  <si>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</si>
  <si>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</si>
  <si>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</si>
  <si>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</si>
  <si>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</si>
  <si>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</si>
  <si>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</si>
  <si>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</si>
  <si>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</si>
  <si>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</si>
  <si>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</si>
  <si>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</si>
  <si>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</si>
  <si>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</si>
  <si>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</si>
  <si>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</si>
  <si>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</si>
  <si>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</si>
  <si>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</si>
  <si>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</si>
  <si>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</si>
  <si>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</si>
  <si>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</si>
  <si>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</si>
  <si>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</si>
  <si>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</si>
  <si>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</si>
  <si>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</si>
  <si>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</si>
  <si>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</si>
  <si>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</si>
  <si>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</si>
  <si>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</si>
  <si>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</si>
  <si>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</si>
  <si>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</si>
  <si>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</si>
  <si>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</si>
  <si>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</si>
  <si>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</si>
  <si>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</si>
  <si>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</si>
  <si>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</si>
  <si>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</si>
  <si>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</si>
  <si>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</si>
  <si>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</si>
  <si>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</si>
  <si>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</si>
  <si>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</si>
  <si>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</si>
  <si>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</si>
  <si>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</si>
  <si>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</si>
  <si>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</si>
  <si>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</si>
  <si>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</si>
  <si>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</si>
  <si>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</si>
  <si>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</si>
  <si>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</si>
  <si>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</si>
  <si>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</si>
  <si>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</si>
  <si>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</si>
  <si>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</si>
  <si>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</si>
  <si>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</si>
  <si>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</si>
  <si>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</si>
  <si>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</si>
  <si>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</si>
  <si>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</si>
  <si>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</si>
  <si>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</si>
  <si>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</si>
  <si>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</si>
  <si>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</si>
  <si>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</si>
  <si>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</si>
  <si>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</si>
  <si>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</si>
  <si>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</si>
  <si>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</si>
  <si>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</si>
  <si>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</si>
  <si>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</si>
  <si>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</si>
  <si>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</si>
  <si>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</si>
  <si>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</si>
  <si>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</si>
  <si>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</si>
  <si>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</si>
  <si>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</si>
  <si>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</si>
  <si>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</si>
  <si>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</si>
  <si>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</si>
  <si>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</si>
  <si>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</si>
  <si>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</si>
  <si>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</si>
  <si>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</si>
  <si>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</si>
  <si>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</si>
  <si>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</si>
  <si>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</si>
  <si>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</si>
  <si>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</si>
  <si>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</si>
  <si>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</si>
  <si>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</si>
  <si>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</si>
  <si>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</si>
  <si>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</si>
  <si>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</si>
  <si>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</si>
  <si>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</si>
  <si>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</si>
  <si>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</si>
  <si>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</si>
  <si>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</si>
  <si>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</si>
  <si>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</si>
  <si>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</si>
  <si>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</si>
  <si>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</si>
  <si>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</si>
  <si>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</si>
  <si>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</si>
  <si>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</si>
  <si>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</si>
  <si>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</si>
  <si>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</si>
  <si>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</si>
  <si>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</si>
  <si>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</si>
  <si>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</si>
  <si>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</si>
  <si>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</si>
  <si>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</si>
  <si>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</si>
  <si>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</si>
  <si>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</si>
  <si>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</si>
  <si>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</si>
  <si>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</si>
  <si>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</si>
  <si>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</si>
  <si>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</si>
  <si>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</si>
  <si>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</si>
  <si>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</si>
  <si>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</si>
  <si>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</si>
  <si>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</si>
  <si>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</si>
  <si>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</si>
  <si>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</si>
  <si>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</si>
  <si>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</si>
  <si>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</si>
  <si>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</si>
  <si>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</si>
  <si>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</si>
  <si>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</si>
  <si>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</si>
  <si>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</si>
  <si>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</si>
  <si>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</si>
  <si>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</si>
  <si>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</si>
  <si>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</si>
  <si>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</si>
  <si>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</si>
  <si>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</si>
  <si>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</si>
  <si>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</si>
  <si>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</si>
  <si>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</si>
  <si>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</si>
  <si>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</si>
  <si>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</si>
  <si>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</si>
  <si>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</si>
  <si>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</si>
  <si>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</si>
  <si>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</si>
  <si>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</si>
  <si>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</si>
  <si>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</si>
  <si>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</si>
  <si>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</si>
  <si>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</si>
  <si>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</si>
  <si>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</si>
  <si>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</si>
  <si>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</si>
  <si>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</si>
  <si>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</si>
  <si>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</si>
  <si>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</si>
  <si>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</si>
  <si>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</si>
  <si>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</si>
  <si>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</si>
  <si>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</si>
  <si>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</si>
  <si>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</si>
  <si>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</si>
  <si>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</si>
  <si>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</si>
  <si>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</si>
  <si>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</si>
  <si>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</si>
  <si>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</si>
  <si>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</si>
  <si>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</si>
  <si>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</si>
  <si>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</si>
  <si>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</si>
  <si>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</si>
  <si>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</si>
  <si>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</si>
  <si>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</si>
  <si>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</si>
  <si>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</si>
  <si>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</si>
  <si>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</si>
  <si>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</si>
  <si>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</si>
  <si>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</si>
  <si>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</si>
  <si>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</si>
  <si>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</si>
  <si>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</si>
  <si>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</si>
  <si>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</si>
  <si>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</si>
  <si>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</si>
  <si>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</si>
  <si>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</si>
  <si>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</si>
  <si>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</si>
  <si>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</si>
  <si>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</si>
  <si>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</si>
  <si>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</si>
  <si>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</si>
  <si>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</si>
  <si>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</si>
  <si>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</si>
  <si>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</si>
  <si>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</si>
  <si>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</si>
  <si>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</si>
  <si>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</si>
  <si>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</si>
  <si>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</si>
  <si>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</si>
  <si>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</si>
  <si>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</si>
  <si>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</si>
  <si>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</si>
  <si>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</si>
  <si>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</si>
  <si>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</si>
  <si>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</si>
  <si>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</si>
  <si>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</si>
  <si>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</si>
  <si>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</si>
  <si>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</si>
  <si>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</si>
  <si>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</si>
  <si>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</si>
  <si>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</si>
  <si>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</si>
  <si>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</si>
  <si>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</si>
  <si>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</si>
  <si>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</si>
  <si>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</si>
  <si>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</si>
  <si>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</si>
  <si>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</si>
  <si>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</si>
  <si>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</si>
  <si>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</si>
  <si>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</si>
  <si>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</si>
  <si>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</si>
  <si>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</si>
  <si>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</si>
  <si>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</si>
  <si>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</si>
  <si>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</si>
  <si>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</si>
  <si>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</si>
  <si>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</si>
  <si>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</si>
  <si>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</si>
  <si>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</si>
  <si>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</si>
  <si>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</si>
  <si>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</si>
  <si>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</si>
  <si>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</si>
  <si>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</si>
  <si>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</si>
  <si>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</si>
  <si>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</si>
  <si>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</si>
  <si>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</si>
  <si>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</si>
  <si>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</si>
  <si>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</si>
  <si>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</si>
  <si>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</si>
  <si>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</si>
  <si>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</si>
  <si>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</si>
  <si>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</si>
  <si>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</si>
  <si>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</si>
  <si>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</si>
  <si>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</si>
  <si>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</si>
  <si>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</si>
  <si>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</si>
  <si>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</si>
  <si>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</si>
  <si>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</si>
  <si>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</si>
  <si>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</si>
  <si>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</si>
  <si>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</si>
  <si>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</si>
  <si>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</si>
  <si>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</si>
  <si>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</si>
  <si>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</si>
  <si>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</si>
  <si>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</si>
  <si>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</si>
  <si>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</si>
  <si>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</si>
  <si>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</si>
  <si>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</si>
  <si>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</si>
  <si>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</si>
  <si>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</si>
  <si>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</si>
  <si>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</si>
  <si>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</si>
  <si>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</si>
  <si>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</si>
  <si>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</si>
  <si>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</si>
  <si>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</si>
  <si>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</si>
  <si>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</si>
  <si>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</si>
  <si>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</si>
  <si>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</si>
  <si>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</si>
  <si>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</si>
  <si>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</si>
  <si>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</si>
  <si>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</si>
  <si>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</si>
  <si>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</si>
  <si>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</si>
  <si>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</si>
  <si>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</si>
  <si>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</si>
  <si>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</si>
  <si>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</si>
  <si>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</si>
  <si>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</si>
  <si>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</si>
  <si>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</si>
  <si>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</si>
  <si>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</si>
  <si>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</si>
  <si>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</si>
  <si>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</si>
  <si>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</si>
  <si>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</si>
  <si>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</si>
  <si>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</si>
  <si>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</si>
  <si>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</si>
  <si>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</si>
  <si>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</si>
  <si>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</si>
  <si>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</si>
  <si>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</si>
  <si>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</si>
  <si>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</si>
  <si>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</si>
  <si>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</si>
  <si>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</si>
  <si>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</si>
  <si>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</si>
  <si>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</si>
  <si>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</si>
  <si>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</si>
  <si>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</si>
  <si>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</si>
  <si>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</si>
  <si>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</si>
  <si>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</si>
  <si>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</si>
  <si>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</si>
  <si>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</si>
  <si>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</si>
  <si>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</si>
  <si>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</si>
  <si>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</si>
  <si>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</si>
  <si>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</si>
  <si>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</si>
  <si>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</si>
  <si>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</si>
  <si>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</si>
  <si>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</si>
  <si>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</si>
  <si>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</si>
  <si>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</si>
  <si>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</si>
  <si>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</si>
  <si>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</si>
  <si>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</si>
  <si>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</si>
  <si>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</si>
  <si>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</si>
  <si>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</si>
  <si>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</si>
  <si>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</si>
  <si>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</si>
  <si>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</si>
  <si>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</si>
  <si>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</si>
  <si>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</si>
  <si>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</si>
  <si>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</si>
  <si>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</si>
  <si>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</si>
  <si>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</si>
  <si>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</si>
  <si>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</si>
  <si>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</si>
  <si>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</si>
  <si>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</si>
  <si>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</si>
  <si>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</si>
  <si>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</si>
  <si>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</si>
  <si>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</si>
  <si>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</si>
  <si>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</si>
  <si>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</si>
  <si>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</si>
  <si>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</si>
  <si>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</si>
  <si>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</si>
  <si>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</si>
  <si>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</si>
  <si>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</si>
  <si>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</si>
  <si>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</si>
  <si>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</si>
  <si>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</si>
  <si>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</si>
  <si>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</si>
  <si>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</si>
  <si>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</si>
  <si>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</si>
  <si>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</si>
  <si>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</si>
  <si>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</si>
  <si>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</si>
  <si>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</si>
  <si>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</si>
  <si>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</si>
  <si>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</si>
  <si>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</si>
  <si>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</si>
  <si>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</si>
  <si>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</si>
  <si>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</si>
  <si>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</si>
  <si>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</si>
  <si>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</si>
  <si>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</si>
  <si>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</si>
  <si>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</si>
  <si>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</si>
  <si>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</si>
  <si>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</si>
  <si>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</si>
  <si>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</si>
  <si>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</si>
  <si>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</si>
  <si>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</si>
  <si>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</si>
  <si>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</si>
  <si>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</si>
  <si>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</si>
  <si>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</si>
  <si>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</si>
  <si>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</si>
  <si>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</si>
  <si>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</si>
  <si>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</si>
  <si>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</si>
  <si>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</si>
  <si>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</si>
  <si>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</si>
  <si>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</si>
  <si>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</si>
  <si>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</si>
  <si>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</si>
  <si>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</si>
  <si>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</si>
  <si>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</si>
  <si>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</si>
  <si>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</si>
  <si>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</si>
  <si>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</si>
  <si>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</si>
  <si>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</si>
  <si>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</si>
  <si>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</si>
  <si>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</si>
  <si>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</si>
  <si>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</si>
  <si>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</si>
  <si>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</si>
  <si>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</si>
  <si>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</si>
  <si>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</si>
  <si>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</si>
  <si>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</si>
  <si>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</si>
  <si>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</si>
  <si>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</si>
  <si>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</si>
  <si>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</si>
  <si>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</si>
  <si>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</si>
  <si>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</si>
  <si>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</si>
  <si>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</si>
  <si>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</si>
  <si>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</si>
  <si>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</si>
  <si>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</si>
  <si>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</si>
  <si>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</si>
  <si>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</si>
  <si>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</si>
  <si>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</si>
  <si>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</si>
  <si>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</si>
  <si>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</si>
  <si>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</si>
  <si>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</si>
  <si>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</si>
  <si>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</si>
  <si>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</si>
  <si>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</si>
  <si>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</si>
  <si>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</si>
  <si>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</si>
  <si>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</si>
  <si>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</si>
  <si>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</si>
  <si>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</si>
  <si>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</si>
  <si>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</si>
  <si>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</si>
  <si>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</si>
  <si>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</si>
  <si>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</si>
  <si>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</si>
  <si>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</si>
  <si>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</si>
  <si>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</si>
  <si>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</si>
  <si>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</si>
  <si>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</si>
  <si>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</si>
  <si>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</si>
  <si>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</si>
  <si>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</si>
  <si>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</si>
  <si>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</si>
  <si>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</si>
  <si>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</si>
  <si>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</si>
  <si>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</si>
  <si>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</si>
  <si>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</si>
  <si>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</si>
  <si>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</si>
  <si>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</si>
  <si>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</si>
  <si>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</si>
  <si>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</si>
  <si>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</si>
  <si>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</si>
  <si>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</si>
  <si>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</si>
  <si>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</si>
  <si>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</si>
  <si>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</si>
  <si>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</si>
  <si>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</si>
  <si>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</si>
  <si>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</si>
  <si>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</si>
  <si>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</si>
  <si>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</si>
  <si>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</si>
  <si>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</si>
  <si>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</si>
  <si>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</si>
  <si>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</si>
  <si>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</si>
  <si>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</si>
  <si>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</si>
  <si>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</si>
  <si>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</si>
  <si>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</si>
  <si>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</si>
  <si>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</si>
  <si>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</si>
  <si>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</si>
  <si>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</si>
  <si>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</si>
  <si>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</si>
  <si>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</si>
  <si>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</si>
  <si>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</si>
  <si>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</si>
  <si>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</si>
  <si>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</si>
  <si>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</si>
  <si>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</si>
  <si>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</si>
  <si>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</si>
  <si>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</si>
  <si>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</si>
  <si>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</si>
  <si>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</si>
  <si>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</si>
  <si>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</si>
  <si>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</si>
  <si>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</si>
  <si>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</si>
  <si>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</si>
  <si>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</si>
  <si>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</si>
  <si>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</si>
  <si>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</si>
  <si>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</si>
  <si>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</si>
  <si>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</si>
  <si>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</si>
  <si>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</si>
  <si>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</si>
  <si>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</si>
  <si>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</si>
  <si>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</si>
  <si>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</si>
  <si>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</si>
  <si>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</si>
  <si>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</si>
  <si>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</si>
  <si>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</si>
  <si>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</si>
  <si>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</si>
  <si>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</si>
  <si>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</si>
  <si>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</si>
  <si>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</si>
  <si>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</si>
  <si>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</si>
  <si>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</si>
  <si>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</si>
  <si>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</si>
  <si>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</si>
  <si>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</si>
  <si>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</si>
  <si>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</si>
  <si>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</si>
  <si>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</si>
  <si>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</si>
  <si>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</si>
  <si>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</si>
  <si>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</si>
  <si>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</si>
  <si>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</si>
  <si>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</si>
  <si>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</si>
  <si>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</si>
  <si>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</si>
  <si>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</si>
  <si>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</si>
  <si>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</si>
  <si>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</si>
  <si>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</si>
  <si>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</si>
  <si>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</si>
  <si>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</si>
  <si>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</si>
  <si>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</si>
  <si>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</si>
  <si>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</si>
  <si>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</si>
  <si>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</si>
  <si>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</si>
  <si>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</si>
  <si>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</si>
  <si>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</si>
  <si>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</si>
  <si>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</si>
  <si>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</si>
  <si>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</si>
  <si>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</si>
  <si>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</si>
  <si>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</si>
  <si>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</si>
  <si>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</si>
  <si>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</si>
  <si>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</si>
  <si>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</si>
  <si>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</si>
  <si>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</si>
  <si>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</si>
  <si>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</si>
  <si>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</si>
  <si>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</si>
  <si>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</si>
  <si>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</si>
  <si>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</si>
  <si>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</si>
  <si>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</si>
  <si>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</si>
  <si>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</si>
  <si>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</si>
  <si>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</si>
  <si>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</si>
  <si>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</si>
  <si>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</si>
  <si>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</si>
  <si>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</si>
  <si>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</si>
  <si>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</si>
  <si>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</si>
  <si>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</si>
  <si>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</si>
  <si>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</si>
  <si>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</si>
  <si>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</si>
  <si>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</si>
  <si>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</si>
  <si>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</si>
  <si>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</si>
  <si>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</si>
  <si>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</si>
  <si>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</si>
  <si>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</si>
  <si>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</si>
  <si>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</si>
  <si>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</si>
  <si>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</si>
  <si>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</si>
  <si>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</si>
  <si>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</si>
  <si>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</si>
  <si>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</si>
  <si>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</si>
  <si>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</si>
  <si>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</si>
  <si>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</si>
  <si>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</si>
  <si>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</si>
  <si>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</si>
  <si>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</si>
  <si>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</si>
  <si>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</si>
  <si>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</si>
  <si>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</si>
  <si>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</si>
  <si>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</si>
  <si>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</si>
  <si>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</si>
  <si>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</si>
  <si>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</si>
  <si>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</si>
  <si>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</si>
  <si>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</si>
  <si>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</si>
  <si>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</si>
  <si>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</si>
  <si>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</si>
  <si>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</si>
  <si>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</si>
  <si>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</si>
  <si>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</si>
  <si>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</si>
  <si>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</si>
  <si>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</si>
  <si>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</si>
  <si>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</si>
  <si>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</si>
  <si>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</si>
  <si>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</si>
  <si>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</si>
  <si>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</si>
  <si>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</si>
  <si>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</si>
  <si>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</si>
  <si>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</si>
  <si>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</si>
  <si>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</si>
  <si>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</si>
  <si>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</si>
  <si>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</si>
  <si>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</si>
  <si>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</si>
  <si>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</si>
  <si>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</si>
  <si>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</si>
  <si>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</si>
  <si>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</si>
  <si>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</si>
  <si>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</si>
  <si>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</si>
  <si>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</si>
  <si>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</si>
  <si>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</si>
  <si>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</si>
  <si>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</si>
  <si>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</si>
  <si>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</si>
  <si>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</si>
  <si>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</si>
  <si>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</si>
  <si>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</si>
  <si>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</si>
  <si>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</si>
  <si>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</si>
  <si>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</si>
  <si>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</si>
  <si>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</si>
  <si>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</si>
  <si>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</si>
  <si>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</si>
  <si>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</si>
  <si>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</si>
  <si>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</si>
  <si>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</si>
  <si>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</si>
  <si>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</si>
  <si>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</si>
  <si>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</si>
  <si>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</si>
  <si>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</si>
  <si>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</si>
  <si>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</si>
  <si>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</si>
  <si>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</si>
  <si>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</si>
  <si>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</si>
  <si>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</si>
  <si>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</si>
  <si>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</si>
  <si>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</si>
  <si>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</si>
  <si>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</si>
  <si>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</si>
  <si>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</si>
  <si>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</si>
  <si>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</si>
  <si>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</si>
  <si>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</si>
  <si>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</si>
  <si>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</si>
  <si>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</si>
  <si>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</si>
  <si>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</si>
  <si>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</si>
  <si>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</si>
  <si>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</si>
  <si>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</si>
  <si>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</si>
  <si>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</si>
  <si>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</si>
  <si>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</si>
  <si>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</si>
  <si>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</si>
  <si>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</si>
  <si>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</si>
  <si>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</si>
  <si>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</si>
  <si>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</si>
  <si>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</si>
  <si>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</si>
  <si>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</si>
  <si>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</si>
  <si>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</si>
  <si>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</si>
  <si>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</si>
  <si>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</si>
  <si>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</si>
  <si>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</si>
  <si>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</si>
  <si>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</si>
  <si>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</si>
  <si>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</si>
  <si>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</si>
  <si>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</si>
  <si>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</si>
  <si>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</si>
  <si>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</si>
  <si>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</si>
  <si>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</si>
  <si>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</si>
  <si>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</si>
  <si>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</si>
  <si>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</si>
  <si>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</si>
  <si>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</si>
  <si>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</si>
  <si>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</si>
  <si>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</si>
  <si>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</si>
  <si>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</si>
  <si>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</si>
  <si>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</si>
  <si>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</si>
  <si>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</si>
  <si>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</si>
  <si>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</si>
  <si>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</si>
  <si>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</si>
  <si>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</si>
  <si>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</si>
  <si>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</si>
  <si>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</si>
  <si>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</si>
  <si>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</si>
  <si>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</si>
  <si>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</si>
  <si>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</si>
  <si>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</si>
  <si>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</si>
  <si>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</si>
  <si>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</si>
  <si>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</si>
  <si>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</si>
  <si>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</si>
  <si>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</si>
  <si>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</si>
  <si>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</si>
  <si>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</si>
  <si>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</si>
  <si>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</si>
  <si>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</si>
  <si>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</si>
  <si>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</si>
  <si>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</si>
  <si>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</si>
  <si>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</si>
  <si>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</si>
  <si>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</si>
  <si>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</si>
  <si>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</si>
  <si>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</si>
  <si>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</si>
  <si>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</si>
  <si>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</si>
  <si>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</si>
  <si>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</si>
  <si>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</si>
  <si>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</si>
  <si>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</si>
  <si>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</si>
  <si>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</si>
  <si>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</si>
  <si>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</si>
  <si>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</si>
  <si>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</si>
  <si>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</si>
  <si>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</si>
  <si>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</si>
  <si>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</si>
  <si>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</si>
  <si>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</si>
  <si>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</si>
  <si>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</si>
  <si>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</si>
  <si>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</si>
  <si>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</si>
  <si>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</si>
  <si>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</si>
  <si>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</si>
  <si>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</si>
  <si>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</si>
  <si>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</si>
  <si>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</si>
  <si>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</si>
  <si>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</si>
  <si>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</si>
  <si>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</si>
  <si>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</si>
  <si>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</si>
  <si>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</si>
  <si>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</si>
  <si>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</si>
  <si>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</si>
  <si>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</si>
  <si>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</si>
  <si>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</si>
  <si>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</si>
  <si>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</si>
  <si>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</si>
  <si>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</si>
  <si>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</si>
  <si>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</si>
  <si>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</si>
  <si>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</si>
  <si>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</si>
  <si>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</si>
  <si>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</si>
  <si>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</si>
  <si>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</si>
  <si>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</si>
  <si>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</si>
  <si>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</si>
  <si>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</si>
  <si>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</si>
  <si>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</si>
  <si>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</si>
  <si>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</si>
  <si>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</si>
  <si>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</si>
  <si>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</si>
  <si>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</si>
  <si>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</si>
  <si>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</si>
  <si>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</si>
  <si>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</si>
  <si>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</si>
  <si>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</si>
  <si>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</si>
  <si>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</si>
  <si>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</si>
  <si>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</si>
  <si>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</si>
  <si>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</si>
  <si>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</si>
  <si>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</si>
  <si>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</si>
  <si>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</si>
  <si>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</si>
  <si>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</si>
  <si>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</si>
  <si>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</si>
  <si>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</si>
  <si>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</si>
  <si>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</si>
  <si>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</si>
  <si>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</si>
  <si>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</si>
  <si>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</si>
  <si>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</si>
  <si>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</si>
  <si>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</si>
  <si>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</si>
  <si>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</si>
  <si>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</si>
  <si>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</si>
  <si>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</si>
  <si>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</si>
  <si>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</si>
  <si>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</si>
  <si>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</si>
  <si>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</si>
  <si>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</si>
  <si>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</si>
  <si>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</si>
  <si>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</si>
  <si>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</si>
  <si>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</si>
  <si>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</si>
  <si>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</si>
  <si>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</si>
  <si>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</si>
  <si>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</si>
  <si>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</si>
  <si>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</si>
  <si>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</si>
  <si>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</si>
  <si>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</si>
  <si>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</si>
  <si>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</si>
  <si>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</si>
  <si>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</si>
  <si>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</si>
  <si>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</si>
  <si>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</si>
  <si>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</si>
  <si>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</si>
  <si>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</si>
  <si>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</si>
  <si>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</si>
  <si>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</si>
  <si>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</si>
  <si>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</si>
  <si>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</si>
  <si>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</si>
  <si>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</si>
  <si>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</si>
  <si>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</si>
  <si>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</si>
  <si>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</si>
  <si>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</si>
  <si>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</si>
  <si>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</si>
  <si>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</si>
  <si>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</si>
  <si>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</si>
  <si>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</si>
  <si>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</si>
  <si>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</si>
  <si>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</si>
  <si>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</si>
  <si>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</si>
  <si>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</si>
  <si>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</si>
  <si>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</si>
  <si>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</si>
  <si>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</si>
  <si>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</si>
  <si>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</si>
  <si>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</si>
  <si>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</si>
  <si>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</si>
  <si>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</si>
  <si>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</si>
  <si>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</si>
  <si>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</si>
  <si>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</si>
  <si>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</si>
  <si>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</si>
  <si>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</si>
  <si>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</si>
  <si>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</si>
  <si>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</si>
  <si>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</si>
  <si>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</si>
  <si>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</si>
  <si>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</si>
  <si>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</si>
  <si>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</si>
  <si>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</si>
  <si>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</si>
  <si>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</si>
  <si>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</si>
  <si>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</si>
  <si>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</si>
  <si>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</si>
  <si>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</si>
  <si>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</si>
  <si>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</si>
  <si>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</si>
  <si>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</si>
  <si>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</si>
  <si>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</si>
  <si>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</si>
  <si>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</si>
  <si>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</si>
  <si>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</si>
  <si>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</si>
  <si>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</si>
  <si>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</si>
  <si>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</si>
  <si>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</si>
  <si>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</si>
  <si>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</si>
  <si>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</si>
  <si>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</si>
  <si>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</si>
  <si>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</si>
  <si>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</si>
  <si>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</si>
  <si>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</si>
  <si>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</si>
  <si>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</si>
  <si>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</si>
  <si>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</si>
  <si>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</si>
  <si>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</si>
  <si>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</si>
  <si>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</si>
  <si>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</si>
  <si>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</si>
  <si>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</si>
  <si>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</si>
  <si>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</si>
  <si>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</si>
  <si>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</si>
  <si>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</si>
  <si>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</si>
  <si>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</si>
  <si>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</si>
  <si>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</si>
  <si>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</si>
  <si>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</si>
  <si>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</si>
  <si>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</si>
  <si>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</si>
  <si>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</si>
  <si>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</si>
  <si>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</si>
  <si>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</si>
  <si>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</si>
  <si>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</si>
  <si>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</si>
  <si>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</si>
  <si>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</si>
  <si>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</si>
  <si>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</si>
  <si>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</si>
  <si>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</si>
  <si>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</si>
  <si>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</si>
  <si>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</si>
  <si>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</si>
  <si>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</si>
  <si>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</si>
  <si>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</si>
  <si>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</si>
  <si>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</si>
  <si>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</si>
  <si>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</si>
  <si>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</si>
  <si>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</si>
  <si>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</si>
  <si>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</si>
  <si>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</si>
  <si>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</si>
  <si>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</si>
  <si>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</si>
  <si>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</si>
  <si>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</si>
  <si>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</si>
  <si>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</si>
  <si>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</si>
  <si>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</si>
  <si>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</si>
  <si>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</si>
  <si>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</si>
  <si>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</si>
  <si>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</si>
  <si>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</si>
  <si>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</si>
  <si>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</si>
  <si>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</si>
  <si>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</si>
  <si>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</si>
  <si>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</si>
  <si>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</si>
  <si>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</si>
  <si>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</si>
  <si>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</si>
  <si>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</si>
  <si>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</si>
  <si>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</si>
  <si>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</si>
  <si>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</si>
  <si>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</si>
  <si>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</si>
  <si>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</si>
  <si>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</si>
  <si>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</si>
  <si>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</si>
  <si>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</si>
  <si>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</si>
  <si>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</si>
  <si>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</si>
  <si>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</si>
  <si>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</si>
  <si>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</si>
  <si>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</si>
  <si>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</si>
  <si>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</si>
  <si>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</si>
  <si>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</si>
  <si>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</si>
  <si>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</si>
  <si>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</si>
  <si>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</si>
  <si>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</si>
  <si>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</si>
  <si>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</si>
  <si>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</si>
  <si>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</si>
  <si>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</si>
  <si>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</si>
  <si>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</si>
  <si>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</si>
  <si>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</si>
  <si>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</si>
  <si>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</si>
  <si>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</si>
  <si>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</si>
  <si>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</si>
  <si>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</si>
  <si>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</si>
  <si>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</si>
  <si>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</si>
  <si>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</si>
  <si>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</si>
  <si>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</si>
  <si>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</si>
  <si>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</si>
  <si>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</si>
  <si>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</si>
  <si>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</si>
  <si>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</si>
  <si>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</si>
  <si>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</si>
  <si>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</si>
  <si>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</si>
  <si>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</si>
  <si>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</si>
  <si>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</si>
  <si>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</si>
  <si>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</si>
  <si>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</si>
  <si>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</si>
  <si>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</si>
  <si>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</si>
  <si>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</si>
  <si>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</si>
  <si>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</si>
  <si>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</si>
  <si>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</si>
  <si>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</si>
  <si>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</si>
  <si>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</si>
  <si>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</si>
  <si>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</si>
  <si>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</si>
  <si>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</si>
  <si>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</si>
  <si>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</si>
  <si>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</si>
  <si>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</si>
  <si>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</si>
  <si>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</si>
  <si>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</si>
  <si>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</si>
  <si>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</si>
  <si>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</si>
  <si>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</si>
  <si>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</si>
  <si>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</si>
  <si>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</si>
  <si>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</si>
  <si>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</si>
  <si>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</si>
  <si>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</si>
  <si>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</si>
  <si>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</si>
  <si>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</si>
  <si>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</si>
  <si>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</si>
  <si>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</si>
  <si>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</si>
  <si>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</si>
  <si>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</si>
  <si>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</si>
  <si>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</si>
  <si>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</si>
  <si>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</si>
  <si>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</si>
  <si>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</si>
  <si>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</si>
  <si>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</si>
  <si>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</si>
  <si>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</si>
  <si>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</si>
  <si>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</si>
  <si>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</si>
  <si>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</si>
  <si>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</si>
  <si>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</si>
  <si>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</si>
  <si>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</si>
  <si>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</si>
  <si>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</si>
  <si>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</si>
  <si>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</si>
  <si>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</si>
  <si>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</si>
  <si>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</si>
  <si>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</si>
  <si>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</si>
  <si>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</si>
  <si>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</si>
  <si>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</si>
  <si>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</si>
  <si>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</si>
  <si>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</si>
  <si>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</si>
  <si>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</si>
  <si>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</si>
  <si>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</si>
  <si>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</si>
  <si>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</si>
  <si>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</si>
  <si>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</si>
  <si>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</si>
  <si>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</si>
  <si>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</si>
  <si>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</si>
  <si>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</si>
  <si>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</si>
  <si>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</si>
  <si>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</si>
  <si>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</si>
  <si>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</si>
  <si>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</si>
  <si>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</si>
  <si>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</si>
  <si>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</si>
  <si>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</si>
  <si>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</si>
  <si>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</si>
  <si>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</si>
  <si>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</si>
  <si>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</si>
  <si>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</si>
  <si>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</si>
  <si>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</si>
  <si>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</si>
  <si>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</si>
  <si>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</si>
  <si>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</si>
  <si>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</si>
  <si>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</si>
  <si>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</si>
  <si>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</si>
  <si>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</si>
  <si>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</si>
  <si>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</si>
  <si>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</si>
  <si>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</si>
  <si>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</si>
  <si>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</si>
  <si>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</si>
  <si>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</si>
  <si>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</si>
  <si>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</si>
  <si>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</si>
  <si>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</si>
  <si>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</si>
  <si>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</si>
  <si>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</si>
  <si>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</si>
  <si>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</si>
  <si>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</si>
  <si>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</si>
  <si>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</si>
  <si>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</si>
  <si>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</si>
  <si>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</si>
  <si>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</si>
  <si>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</si>
  <si>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</si>
  <si>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</si>
  <si>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</si>
  <si>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</si>
  <si>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</si>
  <si>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</si>
  <si>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</si>
  <si>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</si>
  <si>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</si>
  <si>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</si>
  <si>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</si>
  <si>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</si>
  <si>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</si>
  <si>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</si>
  <si>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</si>
  <si>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</si>
  <si>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</si>
  <si>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</si>
  <si>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</si>
  <si>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</si>
  <si>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</si>
  <si>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</si>
  <si>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</si>
  <si>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</si>
  <si>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</si>
  <si>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</si>
  <si>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</si>
  <si>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</si>
  <si>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</si>
  <si>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</si>
  <si>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</si>
  <si>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</si>
  <si>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</si>
  <si>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</si>
  <si>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</si>
  <si>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</si>
  <si>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</si>
  <si>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</si>
  <si>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</si>
  <si>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</si>
  <si>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</si>
  <si>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</si>
  <si>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</si>
  <si>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</si>
  <si>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</si>
  <si>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</si>
  <si>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</si>
  <si>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</si>
  <si>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</si>
  <si>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</si>
  <si>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</si>
  <si>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</si>
  <si>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</si>
  <si>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</si>
  <si>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</si>
  <si>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</si>
  <si>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</si>
  <si>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</si>
  <si>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</si>
  <si>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</si>
  <si>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</si>
  <si>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</si>
  <si>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</si>
  <si>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</si>
  <si>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</si>
  <si>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</si>
  <si>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</si>
  <si>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</si>
  <si>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</si>
  <si>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</si>
  <si>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</si>
  <si>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</si>
  <si>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</si>
  <si>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</si>
  <si>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</si>
  <si>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</si>
  <si>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</si>
  <si>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</si>
  <si>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</si>
  <si>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</si>
  <si>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</si>
  <si>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</si>
  <si>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</si>
  <si>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</si>
  <si>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</si>
  <si>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</si>
  <si>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</si>
  <si>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</si>
  <si>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</si>
  <si>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</si>
  <si>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</si>
  <si>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</si>
  <si>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</si>
  <si>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</si>
  <si>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</si>
  <si>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</si>
  <si>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</si>
  <si>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</si>
  <si>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</si>
  <si>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</si>
  <si>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</si>
  <si>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</si>
  <si>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</si>
  <si>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</si>
  <si>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</si>
  <si>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</si>
  <si>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</si>
  <si>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</si>
  <si>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</si>
  <si>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</si>
  <si>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</si>
  <si>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</si>
  <si>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</si>
  <si>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</si>
  <si>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</si>
  <si>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</si>
  <si>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</si>
  <si>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</si>
  <si>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</si>
  <si>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</si>
  <si>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</si>
  <si>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</si>
  <si>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</si>
  <si>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</si>
  <si>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</si>
  <si>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</si>
  <si>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</si>
  <si>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</si>
  <si>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</si>
  <si>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</si>
  <si>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</si>
  <si>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</si>
  <si>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</si>
  <si>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</si>
  <si>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</si>
  <si>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</si>
  <si>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</si>
  <si>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</si>
  <si>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</si>
  <si>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</si>
  <si>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</si>
  <si>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</si>
  <si>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</si>
  <si>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</si>
  <si>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</si>
  <si>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</si>
  <si>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</si>
  <si>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</si>
  <si>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</si>
  <si>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</si>
  <si>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</si>
  <si>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</si>
  <si>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</si>
  <si>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</si>
  <si>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</si>
  <si>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</si>
  <si>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</si>
  <si>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</si>
  <si>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</si>
  <si>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</si>
  <si>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</si>
  <si>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</si>
  <si>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</si>
  <si>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</si>
  <si>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</si>
  <si>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</si>
  <si>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</si>
  <si>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</si>
  <si>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</si>
  <si>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</si>
  <si>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</si>
  <si>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</si>
  <si>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</si>
  <si>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</si>
  <si>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</si>
  <si>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</si>
  <si>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</si>
  <si>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</si>
  <si>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</si>
  <si>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</si>
  <si>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</si>
  <si>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</si>
  <si>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</si>
  <si>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</si>
  <si>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</si>
  <si>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</si>
  <si>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</si>
  <si>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</si>
  <si>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</si>
  <si>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</si>
  <si>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</si>
  <si>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</si>
  <si>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</si>
  <si>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</si>
  <si>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</si>
  <si>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</si>
  <si>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</si>
  <si>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</si>
  <si>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</si>
  <si>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</si>
  <si>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</si>
  <si>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</si>
  <si>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</si>
  <si>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</si>
  <si>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</si>
  <si>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</si>
  <si>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</si>
  <si>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</si>
  <si>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</si>
  <si>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</si>
  <si>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</si>
  <si>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</si>
  <si>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</si>
  <si>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</si>
  <si>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</si>
  <si>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</si>
  <si>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</si>
  <si>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</si>
  <si>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</si>
  <si>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</si>
  <si>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</si>
  <si>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</si>
  <si>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</si>
  <si>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</si>
  <si>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</si>
  <si>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</si>
  <si>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</si>
  <si>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</si>
  <si>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</si>
  <si>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</si>
  <si>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</si>
  <si>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</si>
  <si>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</si>
  <si>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</si>
  <si>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</si>
  <si>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</si>
  <si>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</si>
  <si>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</si>
  <si>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</si>
  <si>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</si>
  <si>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</si>
  <si>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</si>
  <si>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</si>
  <si>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</si>
  <si>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</si>
  <si>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</si>
  <si>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</si>
  <si>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</si>
  <si>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</si>
  <si>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</si>
  <si>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</si>
  <si>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</si>
  <si>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</si>
  <si>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</si>
  <si>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</si>
  <si>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</si>
  <si>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</si>
  <si>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</si>
  <si>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</si>
  <si>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</si>
  <si>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</si>
  <si>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</si>
  <si>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</si>
  <si>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</si>
  <si>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</si>
  <si>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</si>
  <si>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</si>
  <si>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</si>
  <si>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</si>
  <si>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</si>
  <si>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</si>
  <si>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</si>
  <si>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</si>
  <si>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</si>
  <si>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</si>
  <si>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</si>
  <si>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</si>
  <si>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</si>
  <si>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</si>
  <si>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</si>
  <si>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</si>
  <si>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</si>
  <si>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</si>
  <si>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</si>
  <si>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</si>
  <si>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</si>
  <si>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</si>
  <si>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</si>
  <si>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</si>
  <si>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</si>
  <si>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</si>
  <si>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</si>
  <si>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</si>
  <si>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</si>
  <si>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</si>
  <si>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</si>
  <si>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</si>
  <si>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</si>
  <si>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</si>
  <si>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</si>
  <si>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</si>
  <si>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</si>
  <si>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</si>
  <si>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</si>
  <si>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</si>
  <si>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</si>
  <si>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</si>
  <si>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</si>
  <si>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</si>
  <si>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</si>
  <si>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</si>
  <si>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</si>
  <si>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</si>
  <si>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</si>
  <si>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</si>
  <si>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</si>
  <si>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</si>
  <si>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</si>
  <si>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</si>
  <si>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</si>
  <si>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</si>
  <si>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</si>
  <si>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</si>
  <si>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</si>
  <si>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</si>
  <si>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</si>
  <si>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</si>
  <si>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</si>
  <si>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</si>
  <si>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</si>
  <si>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</si>
  <si>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</si>
  <si>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</si>
  <si>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</si>
  <si>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</si>
  <si>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</si>
  <si>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</si>
  <si>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</si>
  <si>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</si>
  <si>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</si>
  <si>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</si>
  <si>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</si>
  <si>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</si>
  <si>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</si>
  <si>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</si>
  <si>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</si>
  <si>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</si>
  <si>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</si>
  <si>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</si>
  <si>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</si>
  <si>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</si>
  <si>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</si>
  <si>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</si>
  <si>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</si>
  <si>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</si>
  <si>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</si>
  <si>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</si>
  <si>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</si>
  <si>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</si>
  <si>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</si>
  <si>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</si>
  <si>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</si>
  <si>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</si>
  <si>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</si>
  <si>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</si>
  <si>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</si>
  <si>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</si>
  <si>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</si>
  <si>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</si>
  <si>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</si>
  <si>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</si>
  <si>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</si>
  <si>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</si>
  <si>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</si>
  <si>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</si>
  <si>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</si>
  <si>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</si>
  <si>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</si>
  <si>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</si>
  <si>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</si>
  <si>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</si>
  <si>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</si>
  <si>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</si>
  <si>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</si>
  <si>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</si>
  <si>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</si>
  <si>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</si>
  <si>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</si>
  <si>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</si>
  <si>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</si>
  <si>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</si>
  <si>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</si>
  <si>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</si>
  <si>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</si>
  <si>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</si>
  <si>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</si>
  <si>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</si>
  <si>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</si>
  <si>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</si>
  <si>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</si>
  <si>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</si>
  <si>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</si>
  <si>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</si>
  <si>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</si>
  <si>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</si>
  <si>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</si>
  <si>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</si>
  <si>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</si>
  <si>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</si>
  <si>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</si>
  <si>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</si>
  <si>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</si>
  <si>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</si>
  <si>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</si>
  <si>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</si>
  <si>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</si>
  <si>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</si>
  <si>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</si>
  <si>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</si>
  <si>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</si>
  <si>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</si>
  <si>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</si>
  <si>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</si>
  <si>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</si>
  <si>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</si>
  <si>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</si>
  <si>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</si>
  <si>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</si>
  <si>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</si>
  <si>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</si>
  <si>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</si>
  <si>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</si>
  <si>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</si>
  <si>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</si>
  <si>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</si>
  <si>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</si>
  <si>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</si>
  <si>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</si>
  <si>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</si>
  <si>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</si>
  <si>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</si>
  <si>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</si>
  <si>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</si>
  <si>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</si>
  <si>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</si>
  <si>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</si>
  <si>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</si>
  <si>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</si>
  <si>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</si>
  <si>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</si>
  <si>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</si>
  <si>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</si>
  <si>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</si>
  <si>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</si>
  <si>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</si>
  <si>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</si>
  <si>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</si>
  <si>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</si>
  <si>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</si>
  <si>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</si>
  <si>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</si>
  <si>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</si>
  <si>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</si>
  <si>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</si>
  <si>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</si>
  <si>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</si>
  <si>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</si>
  <si>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</si>
  <si>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</si>
  <si>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</si>
  <si>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</si>
  <si>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</si>
  <si>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</si>
  <si>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</si>
  <si>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</si>
  <si>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</si>
  <si>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</si>
  <si>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</si>
  <si>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</si>
  <si>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</si>
  <si>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</si>
  <si>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</si>
  <si>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</si>
  <si>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</si>
  <si>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</si>
  <si>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</si>
  <si>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</si>
  <si>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</si>
  <si>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</si>
  <si>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</si>
  <si>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</si>
  <si>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</si>
  <si>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</si>
  <si>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</si>
  <si>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</si>
  <si>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</si>
  <si>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</si>
  <si>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</si>
  <si>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</si>
  <si>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</si>
  <si>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</si>
  <si>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</si>
  <si>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</si>
  <si>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</si>
  <si>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</si>
  <si>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</si>
  <si>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</si>
  <si>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</si>
  <si>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</si>
  <si>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</si>
  <si>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</si>
  <si>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</si>
  <si>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</si>
  <si>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</si>
  <si>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</si>
  <si>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</si>
  <si>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</si>
  <si>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</si>
  <si>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</si>
  <si>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</si>
  <si>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</si>
  <si>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</si>
  <si>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</si>
  <si>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</si>
  <si>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</si>
  <si>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</si>
  <si>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</si>
  <si>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</si>
  <si>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</si>
  <si>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</si>
  <si>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</si>
  <si>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</si>
  <si>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</si>
  <si>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</si>
  <si>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</si>
  <si>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</si>
  <si>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</si>
  <si>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</si>
  <si>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</si>
  <si>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</si>
  <si>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</si>
  <si>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</si>
  <si>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</si>
  <si>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</si>
  <si>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</si>
  <si>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</si>
  <si>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</si>
  <si>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</si>
  <si>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</si>
  <si>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</si>
  <si>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</si>
  <si>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</si>
  <si>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</si>
  <si>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</si>
  <si>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</si>
  <si>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</si>
  <si>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</si>
  <si>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</si>
  <si>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</si>
  <si>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</si>
  <si>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</si>
  <si>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</si>
  <si>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</si>
  <si>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</si>
  <si>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</si>
  <si>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</si>
  <si>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</si>
  <si>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</si>
  <si>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</si>
  <si>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</si>
  <si>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</si>
  <si>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</si>
  <si>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</si>
  <si>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</si>
  <si>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</si>
  <si>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</si>
  <si>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</si>
  <si>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</si>
  <si>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</si>
  <si>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</si>
  <si>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</si>
  <si>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</si>
  <si>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</si>
  <si>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</si>
  <si>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</si>
  <si>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</si>
  <si>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</si>
  <si>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</si>
  <si>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</si>
  <si>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</si>
  <si>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</si>
  <si>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</si>
  <si>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</si>
  <si>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</si>
  <si>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</si>
  <si>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</si>
  <si>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</si>
  <si>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</si>
  <si>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</si>
  <si>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</si>
  <si>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</si>
  <si>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</si>
  <si>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</si>
  <si>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</si>
  <si>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</si>
  <si>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</si>
  <si>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</si>
  <si>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</si>
  <si>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</si>
  <si>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</si>
  <si>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</si>
  <si>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</si>
  <si>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</si>
  <si>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</si>
  <si>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</si>
  <si>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</si>
  <si>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</si>
  <si>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</si>
  <si>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</si>
  <si>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</si>
  <si>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</si>
  <si>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</si>
  <si>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</si>
  <si>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</si>
  <si>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</si>
  <si>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</si>
  <si>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</si>
  <si>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</si>
  <si>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</si>
  <si>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</si>
  <si>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</si>
  <si>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</si>
  <si>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</si>
  <si>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</si>
  <si>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</si>
  <si>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</si>
  <si>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</si>
  <si>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</si>
  <si>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</si>
  <si>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</si>
  <si>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</si>
  <si>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</si>
  <si>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</si>
  <si>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</si>
  <si>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</si>
  <si>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</si>
  <si>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</si>
  <si>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</si>
  <si>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</si>
  <si>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</si>
  <si>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</si>
  <si>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</si>
  <si>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</si>
  <si>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</si>
  <si>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</si>
  <si>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</si>
  <si>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</si>
  <si>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</si>
  <si>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</si>
  <si>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</si>
  <si>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</si>
  <si>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</si>
  <si>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</si>
  <si>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</si>
  <si>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</si>
  <si>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</si>
  <si>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</si>
  <si>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</si>
  <si>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</si>
  <si>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</si>
  <si>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</si>
  <si>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</si>
  <si>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</si>
  <si>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</si>
  <si>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</si>
  <si>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</si>
  <si>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</si>
  <si>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</si>
  <si>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</si>
  <si>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</si>
  <si>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</si>
  <si>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</si>
  <si>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</si>
  <si>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</si>
  <si>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</si>
  <si>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</si>
  <si>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</si>
  <si>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</si>
  <si>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</si>
  <si>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</si>
  <si>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</si>
  <si>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</si>
  <si>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</si>
  <si>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</si>
  <si>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</si>
  <si>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</si>
  <si>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</si>
  <si>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</si>
  <si>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</si>
  <si>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</si>
  <si>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</si>
  <si>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</si>
  <si>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</si>
  <si>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</si>
  <si>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</si>
  <si>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</si>
  <si>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</si>
  <si>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</si>
  <si>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</si>
  <si>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</si>
  <si>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</si>
  <si>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</si>
  <si>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</si>
  <si>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</si>
  <si>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</si>
  <si>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</si>
  <si>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</si>
  <si>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</si>
  <si>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</si>
  <si>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</si>
  <si>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</si>
  <si>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</si>
  <si>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</si>
  <si>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</si>
  <si>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</si>
  <si>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</si>
  <si>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</si>
  <si>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</si>
  <si>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</si>
  <si>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</si>
  <si>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</si>
  <si>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</si>
  <si>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</si>
  <si>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</si>
  <si>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</si>
  <si>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</si>
  <si>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</si>
  <si>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</si>
  <si>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</si>
  <si>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</si>
  <si>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</si>
  <si>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</si>
  <si>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</si>
  <si>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</si>
  <si>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</si>
  <si>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</si>
  <si>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</si>
  <si>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</si>
  <si>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</si>
  <si>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</si>
  <si>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</si>
  <si>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</si>
  <si>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</si>
  <si>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</si>
  <si>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</si>
  <si>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</si>
  <si>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</si>
  <si>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</si>
  <si>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</si>
  <si>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</si>
  <si>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</si>
  <si>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</si>
  <si>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</si>
  <si>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</si>
  <si>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</si>
  <si>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</si>
  <si>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</si>
  <si>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</si>
  <si>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</si>
  <si>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</si>
  <si>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</si>
  <si>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</si>
  <si>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</si>
  <si>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</si>
  <si>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</si>
  <si>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</si>
  <si>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</si>
  <si>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</si>
  <si>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</si>
  <si>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</si>
  <si>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</si>
  <si>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</si>
  <si>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</si>
  <si>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</si>
  <si>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</si>
  <si>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</si>
  <si>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</si>
  <si>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</si>
  <si>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</si>
  <si>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</si>
  <si>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</si>
  <si>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</si>
  <si>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</si>
  <si>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</si>
  <si>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</si>
  <si>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</si>
  <si>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</si>
  <si>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</si>
  <si>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</si>
  <si>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</si>
  <si>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</si>
  <si>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</si>
  <si>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</si>
  <si>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</si>
  <si>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</si>
  <si>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</si>
  <si>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</si>
  <si>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</si>
  <si>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</si>
  <si>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</si>
  <si>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</si>
  <si>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</si>
  <si>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</si>
  <si>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</si>
  <si>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</si>
  <si>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</si>
  <si>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</si>
  <si>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</si>
  <si>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</si>
  <si>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</si>
  <si>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</si>
  <si>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</si>
  <si>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</si>
  <si>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</si>
  <si>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</si>
  <si>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</si>
  <si>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</si>
  <si>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</si>
  <si>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</si>
  <si>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</si>
  <si>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</si>
  <si>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</si>
  <si>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</si>
  <si>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</si>
  <si>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</si>
  <si>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</si>
  <si>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</si>
  <si>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</si>
  <si>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</si>
  <si>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</si>
  <si>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</si>
  <si>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</si>
  <si>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</si>
  <si>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</si>
  <si>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</si>
  <si>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</si>
  <si>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</si>
  <si>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</si>
  <si>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</si>
  <si>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</si>
  <si>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</si>
  <si>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</si>
  <si>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</si>
  <si>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</si>
  <si>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</si>
  <si>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</si>
  <si>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</si>
  <si>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</si>
  <si>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</si>
  <si>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</si>
  <si>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</si>
  <si>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</si>
  <si>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</si>
  <si>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</si>
  <si>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</si>
  <si>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</si>
  <si>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</si>
  <si>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</si>
  <si>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</si>
  <si>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</si>
  <si>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</si>
  <si>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</si>
  <si>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</si>
  <si>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</si>
  <si>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</si>
  <si>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</si>
  <si>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</si>
  <si>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</si>
  <si>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</si>
  <si>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</si>
  <si>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</si>
  <si>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</si>
  <si>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</si>
  <si>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</si>
  <si>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</si>
  <si>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</si>
  <si>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</si>
  <si>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</si>
  <si>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</si>
  <si>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</si>
  <si>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</si>
  <si>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</si>
  <si>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</si>
  <si>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</si>
  <si>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</si>
  <si>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</si>
  <si>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</si>
  <si>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</si>
  <si>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</si>
  <si>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</si>
  <si>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</si>
  <si>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</si>
  <si>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</si>
  <si>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</si>
  <si>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</si>
  <si>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</si>
  <si>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</si>
  <si>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</si>
  <si>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</si>
  <si>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</si>
  <si>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</si>
  <si>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</si>
  <si>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</si>
  <si>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</si>
  <si>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</si>
  <si>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</si>
  <si>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</si>
  <si>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</si>
  <si>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</si>
  <si>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</si>
  <si>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</si>
  <si>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</si>
  <si>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</si>
  <si>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</si>
  <si>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</si>
  <si>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</si>
  <si>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</si>
  <si>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</si>
  <si>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</si>
  <si>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</si>
  <si>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</si>
  <si>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</si>
  <si>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</si>
  <si>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</si>
  <si>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</si>
  <si>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</si>
  <si>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</si>
  <si>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</si>
  <si>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</si>
  <si>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</si>
  <si>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</si>
  <si>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</si>
  <si>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</si>
  <si>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</si>
  <si>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</si>
  <si>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</si>
  <si>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</si>
  <si>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</si>
  <si>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</si>
  <si>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</si>
  <si>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</si>
  <si>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</si>
  <si>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</si>
  <si>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</si>
  <si>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</si>
  <si>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</si>
  <si>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</si>
  <si>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</si>
  <si>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</si>
  <si>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</si>
  <si>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</si>
  <si>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</si>
  <si>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</si>
  <si>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</si>
  <si>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</si>
  <si>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</si>
  <si>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</si>
  <si>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</si>
  <si>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</si>
  <si>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</si>
  <si>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</si>
  <si>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</si>
  <si>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</si>
  <si>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</si>
  <si>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</si>
  <si>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</si>
  <si>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</si>
  <si>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</si>
  <si>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</si>
  <si>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</si>
  <si>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</si>
  <si>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</si>
  <si>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</si>
  <si>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</si>
  <si>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</si>
  <si>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</si>
  <si>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</si>
  <si>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</si>
  <si>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</si>
  <si>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</si>
  <si>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</si>
  <si>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</si>
  <si>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</si>
  <si>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</si>
  <si>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</si>
  <si>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</si>
  <si>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</si>
  <si>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</si>
  <si>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</si>
  <si>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</si>
  <si>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</si>
  <si>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</si>
  <si>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</si>
  <si>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</si>
  <si>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</si>
  <si>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</si>
  <si>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</si>
  <si>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</si>
  <si>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</si>
  <si>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</si>
  <si>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</si>
  <si>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</si>
  <si>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</si>
  <si>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</si>
  <si>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</si>
  <si>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</si>
  <si>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</si>
  <si>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</si>
  <si>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</si>
  <si>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</si>
  <si>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</si>
  <si>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</si>
  <si>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</si>
  <si>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</si>
  <si>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</si>
  <si>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</si>
  <si>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</si>
  <si>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</si>
  <si>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</si>
  <si>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</si>
  <si>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</si>
  <si>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</si>
  <si>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</si>
  <si>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</si>
  <si>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</si>
  <si>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</si>
  <si>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</si>
  <si>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</si>
  <si>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</si>
  <si>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</si>
  <si>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</si>
  <si>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</si>
  <si>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</si>
  <si>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</si>
  <si>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</si>
  <si>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</si>
  <si>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</si>
  <si>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</si>
  <si>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</si>
  <si>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</si>
  <si>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</si>
  <si>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</si>
  <si>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</si>
  <si>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</si>
  <si>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</si>
  <si>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</si>
  <si>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</si>
  <si>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</si>
  <si>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</si>
  <si>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</si>
  <si>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</si>
  <si>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</si>
  <si>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</si>
  <si>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</si>
  <si>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</si>
  <si>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</si>
  <si>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</si>
  <si>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</si>
  <si>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</si>
  <si>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</si>
  <si>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</si>
  <si>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</si>
  <si>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</si>
  <si>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</si>
  <si>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</si>
  <si>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</si>
  <si>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</si>
  <si>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</si>
  <si>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</si>
  <si>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</si>
  <si>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</si>
  <si>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</si>
  <si>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</si>
  <si>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</si>
  <si>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</si>
  <si>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</si>
  <si>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</si>
  <si>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</si>
  <si>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</si>
  <si>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</si>
  <si>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</si>
  <si>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</si>
  <si>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</si>
  <si>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</si>
  <si>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</si>
  <si>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</si>
  <si>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</si>
  <si>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</si>
  <si>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</si>
  <si>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</si>
  <si>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</si>
  <si>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</si>
  <si>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</si>
  <si>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</si>
  <si>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</si>
  <si>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</si>
  <si>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</si>
  <si>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</si>
  <si>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</si>
  <si>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</si>
  <si>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</si>
  <si>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</si>
  <si>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</si>
  <si>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</si>
  <si>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</si>
  <si>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</si>
  <si>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</si>
  <si>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</si>
  <si>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</si>
  <si>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</si>
  <si>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</si>
  <si>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</si>
  <si>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</si>
  <si>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</si>
  <si>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</si>
  <si>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</si>
  <si>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</si>
  <si>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</si>
  <si>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</si>
  <si>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</si>
  <si>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</si>
  <si>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</si>
  <si>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</si>
  <si>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</si>
  <si>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</si>
  <si>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</si>
  <si>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</si>
  <si>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</si>
  <si>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</si>
  <si>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</si>
  <si>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</si>
  <si>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</si>
  <si>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</si>
  <si>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</si>
  <si>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</si>
  <si>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</si>
  <si>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</si>
  <si>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</si>
  <si>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</si>
  <si>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</si>
  <si>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</si>
  <si>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</si>
  <si>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</si>
  <si>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</si>
  <si>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</si>
  <si>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</si>
  <si>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</si>
  <si>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</si>
  <si>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</si>
  <si>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</si>
  <si>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</si>
  <si>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</si>
  <si>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</si>
  <si>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</si>
  <si>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</si>
  <si>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</si>
  <si>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</si>
  <si>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</si>
  <si>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</si>
  <si>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</si>
  <si>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</si>
  <si>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</si>
  <si>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</si>
  <si>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</si>
  <si>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</si>
  <si>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</si>
  <si>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</si>
  <si>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</si>
  <si>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</si>
  <si>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</si>
  <si>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</si>
  <si>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</si>
  <si>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</si>
  <si>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</si>
  <si>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</si>
  <si>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</si>
  <si>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</si>
  <si>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</si>
  <si>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</si>
  <si>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</si>
  <si>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</si>
  <si>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</si>
  <si>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</si>
  <si>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</si>
  <si>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</si>
  <si>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</si>
  <si>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</si>
  <si>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</si>
  <si>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</si>
  <si>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</si>
  <si>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</si>
  <si>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</si>
  <si>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</si>
  <si>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</si>
  <si>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</si>
  <si>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</si>
  <si>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</si>
  <si>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</si>
  <si>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</si>
  <si>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</si>
  <si>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</si>
  <si>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</si>
  <si>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</si>
  <si>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</si>
  <si>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</si>
  <si>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</si>
  <si>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</si>
  <si>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</si>
  <si>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</si>
  <si>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</si>
  <si>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</si>
  <si>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</si>
  <si>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</si>
  <si>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</si>
  <si>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</si>
  <si>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</si>
  <si>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</si>
  <si>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</si>
  <si>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</si>
  <si>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</si>
  <si>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</si>
  <si>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</si>
  <si>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</si>
  <si>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</si>
  <si>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</si>
  <si>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</si>
  <si>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</si>
  <si>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</si>
  <si>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</si>
  <si>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</si>
  <si>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</si>
  <si>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</si>
  <si>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</si>
  <si>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</si>
  <si>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</si>
  <si>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</si>
  <si>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</si>
  <si>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</si>
  <si>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</si>
  <si>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</si>
  <si>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</si>
  <si>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</si>
  <si>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</si>
  <si>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</si>
  <si>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</si>
  <si>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</si>
  <si>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</si>
  <si>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</si>
  <si>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</si>
  <si>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</si>
  <si>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</si>
  <si>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</si>
  <si>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</si>
  <si>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</si>
  <si>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</si>
  <si>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</si>
  <si>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</si>
  <si>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</si>
  <si>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</si>
  <si>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</si>
  <si>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</si>
  <si>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</si>
  <si>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</si>
  <si>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</si>
  <si>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</si>
  <si>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</si>
  <si>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</si>
  <si>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</si>
  <si>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</si>
  <si>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</si>
  <si>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</si>
  <si>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</si>
  <si>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</si>
  <si>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</si>
  <si>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</si>
  <si>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</si>
  <si>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</si>
  <si>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</si>
  <si>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</si>
  <si>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</si>
  <si>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</si>
  <si>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</si>
  <si>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</si>
  <si>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</si>
  <si>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</si>
  <si>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</si>
  <si>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</si>
  <si>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</si>
  <si>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</si>
  <si>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</si>
  <si>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</si>
  <si>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</si>
  <si>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</si>
  <si>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</si>
  <si>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</si>
  <si>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</si>
  <si>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</si>
  <si>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</si>
  <si>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</si>
  <si>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</si>
  <si>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</si>
  <si>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</si>
  <si>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</si>
  <si>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</si>
  <si>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</si>
  <si>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</si>
  <si>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</si>
  <si>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</si>
  <si>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</si>
  <si>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</si>
  <si>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</si>
  <si>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</si>
  <si>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</si>
  <si>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</si>
  <si>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</si>
  <si>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</si>
  <si>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</si>
  <si>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</si>
  <si>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</si>
  <si>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</si>
  <si>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</si>
  <si>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</si>
  <si>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</si>
  <si>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</si>
  <si>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</si>
  <si>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</si>
  <si>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</si>
  <si>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</si>
  <si>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</si>
  <si>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</si>
  <si>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</si>
  <si>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</si>
  <si>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</si>
  <si>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</si>
  <si>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</si>
  <si>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</si>
  <si>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</si>
  <si>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</si>
  <si>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</si>
  <si>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</si>
  <si>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</si>
  <si>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</si>
  <si>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</si>
  <si>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</si>
  <si>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</si>
  <si>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</si>
  <si>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</si>
  <si>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</si>
  <si>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</si>
  <si>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</si>
  <si>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</si>
  <si>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</si>
  <si>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</si>
  <si>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</si>
  <si>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</si>
  <si>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</si>
  <si>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</si>
  <si>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</si>
  <si>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</si>
  <si>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</si>
  <si>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</si>
  <si>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</si>
  <si>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</si>
  <si>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</si>
  <si>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</si>
  <si>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</si>
  <si>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</si>
  <si>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</si>
  <si>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</si>
  <si>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</si>
  <si>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</si>
  <si>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</si>
  <si>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</si>
  <si>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</si>
  <si>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</si>
  <si>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</si>
  <si>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</si>
  <si>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</si>
  <si>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</si>
  <si>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</si>
  <si>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</si>
  <si>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</si>
  <si>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</si>
  <si>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</si>
  <si>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</si>
  <si>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</si>
  <si>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</si>
  <si>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</si>
  <si>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</si>
  <si>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</si>
  <si>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</si>
  <si>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</si>
  <si>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</si>
  <si>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</si>
  <si>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</si>
  <si>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</si>
  <si>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</si>
  <si>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</si>
  <si>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</si>
  <si>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</si>
  <si>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</si>
  <si>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</si>
  <si>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</si>
  <si>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</si>
  <si>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</si>
  <si>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</si>
  <si>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</si>
  <si>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</si>
  <si>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</si>
  <si>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</si>
  <si>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</si>
  <si>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</si>
  <si>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</si>
  <si>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</si>
  <si>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</si>
  <si>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</si>
  <si>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</si>
  <si>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</si>
  <si>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</si>
  <si>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</si>
  <si>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</si>
  <si>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</si>
  <si>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</si>
  <si>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</si>
  <si>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</si>
  <si>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</si>
  <si>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</si>
  <si>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</si>
  <si>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</si>
  <si>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</si>
  <si>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</si>
  <si>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</si>
  <si>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</si>
  <si>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</si>
  <si>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</si>
  <si>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</si>
  <si>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</si>
  <si>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</si>
  <si>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</si>
  <si>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</si>
  <si>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</si>
  <si>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</si>
  <si>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</si>
  <si>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</si>
  <si>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</si>
  <si>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</si>
  <si>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</si>
  <si>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</si>
  <si>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</si>
  <si>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</si>
  <si>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</si>
  <si>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</si>
  <si>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</si>
  <si>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</si>
  <si>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</si>
  <si>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</si>
  <si>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</si>
  <si>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</si>
  <si>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</si>
  <si>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</si>
  <si>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</si>
  <si>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</si>
  <si>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</si>
  <si>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</si>
  <si>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</si>
  <si>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</si>
  <si>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</si>
  <si>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</si>
  <si>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</si>
  <si>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</si>
  <si>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</si>
  <si>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</si>
  <si>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</si>
  <si>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</si>
  <si>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</si>
  <si>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</si>
  <si>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</si>
  <si>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</si>
  <si>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</si>
  <si>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</si>
  <si>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</si>
  <si>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</si>
  <si>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</si>
  <si>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</si>
  <si>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</si>
  <si>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</si>
  <si>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</si>
  <si>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</si>
  <si>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</si>
  <si>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</si>
  <si>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</si>
  <si>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</si>
  <si>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</si>
  <si>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</si>
  <si>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</si>
  <si>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</si>
  <si>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</si>
  <si>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</si>
  <si>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</si>
  <si>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</si>
  <si>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</si>
  <si>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</si>
  <si>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</si>
  <si>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</si>
  <si>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</si>
  <si>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</si>
  <si>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</si>
  <si>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</si>
  <si>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</si>
  <si>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</si>
  <si>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</si>
  <si>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</si>
  <si>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</si>
  <si>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</si>
  <si>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</si>
  <si>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</si>
  <si>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</si>
  <si>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</si>
  <si>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</si>
  <si>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</si>
  <si>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</si>
  <si>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</si>
  <si>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</si>
  <si>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</si>
  <si>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</si>
  <si>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</si>
  <si>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</si>
  <si>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</si>
  <si>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</si>
  <si>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</si>
  <si>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</si>
  <si>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</si>
  <si>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</si>
  <si>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</si>
  <si>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</si>
  <si>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</si>
  <si>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</si>
  <si>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</si>
  <si>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</si>
  <si>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</si>
  <si>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</si>
  <si>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</si>
  <si>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</si>
  <si>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</si>
  <si>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</si>
  <si>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</si>
  <si>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</si>
  <si>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</si>
  <si>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</si>
  <si>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</si>
  <si>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</si>
  <si>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</si>
  <si>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</si>
  <si>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</si>
  <si>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</si>
  <si>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</si>
  <si>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</si>
  <si>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</si>
  <si>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</si>
  <si>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</si>
  <si>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</si>
  <si>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</si>
  <si>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</si>
  <si>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</si>
  <si>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</si>
  <si>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</si>
  <si>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</si>
  <si>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</si>
  <si>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</si>
  <si>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</si>
  <si>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</si>
  <si>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</si>
  <si>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</si>
  <si>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</si>
  <si>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</si>
  <si>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</si>
  <si>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</si>
  <si>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</si>
  <si>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</si>
  <si>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</si>
  <si>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</si>
  <si>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</si>
  <si>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</si>
  <si>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</si>
  <si>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</si>
  <si>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</si>
  <si>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</si>
  <si>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</si>
  <si>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</si>
  <si>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</si>
  <si>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</si>
  <si>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</si>
  <si>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</si>
  <si>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</si>
  <si>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</si>
  <si>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</si>
  <si>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</si>
  <si>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</si>
  <si>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</si>
  <si>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</si>
  <si>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</si>
  <si>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</si>
  <si>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</si>
  <si>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</si>
  <si>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</si>
  <si>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</si>
  <si>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</si>
  <si>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</si>
  <si>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</si>
  <si>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</si>
  <si>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</si>
  <si>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</si>
  <si>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</si>
  <si>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</si>
  <si>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</si>
  <si>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</si>
  <si>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</si>
  <si>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</si>
  <si>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</si>
  <si>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</si>
  <si>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</si>
  <si>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</si>
  <si>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</si>
  <si>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</si>
  <si>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</si>
  <si>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</si>
  <si>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</si>
  <si>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</si>
  <si>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</si>
  <si>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</si>
  <si>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</si>
  <si>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</si>
  <si>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</si>
  <si>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</si>
  <si>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</si>
  <si>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</si>
  <si>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</si>
  <si>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</si>
  <si>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</si>
  <si>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</si>
  <si>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</si>
  <si>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</si>
  <si>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</si>
  <si>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</si>
  <si>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</si>
  <si>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</si>
  <si>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</si>
  <si>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</si>
  <si>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</si>
  <si>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</si>
  <si>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</si>
  <si>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</si>
  <si>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</si>
  <si>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</si>
  <si>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</si>
  <si>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</si>
  <si>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</si>
  <si>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</si>
  <si>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</si>
  <si>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</si>
  <si>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</si>
  <si>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</si>
  <si>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</si>
  <si>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</si>
  <si>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</si>
  <si>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</si>
  <si>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</si>
  <si>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</si>
  <si>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</si>
  <si>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</si>
  <si>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</si>
  <si>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</si>
  <si>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</si>
  <si>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</si>
  <si>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</si>
  <si>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</si>
  <si>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</si>
  <si>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</si>
  <si>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</si>
  <si>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</si>
  <si>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</si>
  <si>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</si>
  <si>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</si>
  <si>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</si>
  <si>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</si>
  <si>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</si>
  <si>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</si>
  <si>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</si>
  <si>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</si>
  <si>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</si>
  <si>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</si>
  <si>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</si>
  <si>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</si>
  <si>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</si>
  <si>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</si>
  <si>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</si>
  <si>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</si>
  <si>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</si>
  <si>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</si>
  <si>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</si>
  <si>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</si>
  <si>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</si>
  <si>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</si>
  <si>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</si>
  <si>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</si>
  <si>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</si>
  <si>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</si>
  <si>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</si>
  <si>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</si>
  <si>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</si>
  <si>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</si>
  <si>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</si>
  <si>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</si>
  <si>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</si>
  <si>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</si>
  <si>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</si>
  <si>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</si>
  <si>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</si>
  <si>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</si>
  <si>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</si>
  <si>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</si>
  <si>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</si>
  <si>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</si>
  <si>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</si>
  <si>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</si>
  <si>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</si>
  <si>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</si>
  <si>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</si>
  <si>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</si>
  <si>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</si>
  <si>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</si>
  <si>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</si>
  <si>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</si>
  <si>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</si>
  <si>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</si>
  <si>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</si>
  <si>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</si>
  <si>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</si>
  <si>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</si>
  <si>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</si>
  <si>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</si>
  <si>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</si>
  <si>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</si>
  <si>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</si>
  <si>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</si>
  <si>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</si>
  <si>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</si>
  <si>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</si>
  <si>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</si>
  <si>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</si>
  <si>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</si>
  <si>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</si>
  <si>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</si>
  <si>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</si>
  <si>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</si>
  <si>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</si>
  <si>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</si>
  <si>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</si>
  <si>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</si>
  <si>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</si>
  <si>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</si>
  <si>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</si>
  <si>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</si>
  <si>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</si>
  <si>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</si>
  <si>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</si>
  <si>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</si>
  <si>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</si>
  <si>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</si>
  <si>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</si>
  <si>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</si>
  <si>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</si>
  <si>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</si>
  <si>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</si>
  <si>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</si>
  <si>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</si>
  <si>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</si>
  <si>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</si>
  <si>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</si>
  <si>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</si>
  <si>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</si>
  <si>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</si>
  <si>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</si>
  <si>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</si>
  <si>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</si>
  <si>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</si>
  <si>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</si>
  <si>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</si>
  <si>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</si>
  <si>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</si>
  <si>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</si>
  <si>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</si>
  <si>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</si>
  <si>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</si>
  <si>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</si>
  <si>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</si>
  <si>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</si>
  <si>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</si>
  <si>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</si>
  <si>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</si>
  <si>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</si>
  <si>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</si>
  <si>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</si>
  <si>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</si>
  <si>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</si>
  <si>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</si>
  <si>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</si>
  <si>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</si>
  <si>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</si>
  <si>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</si>
  <si>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</si>
  <si>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</si>
  <si>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</si>
  <si>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</si>
  <si>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</si>
  <si>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</si>
  <si>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</si>
  <si>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</si>
  <si>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</si>
  <si>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</si>
  <si>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</si>
  <si>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</si>
  <si>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</si>
  <si>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</si>
  <si>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</si>
  <si>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</si>
  <si>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</si>
  <si>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</si>
  <si>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</si>
  <si>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</si>
  <si>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</si>
  <si>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</si>
  <si>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</si>
  <si>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</si>
  <si>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</si>
  <si>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</si>
  <si>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</si>
  <si>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</si>
  <si>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</si>
  <si>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</si>
  <si>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</si>
  <si>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</si>
  <si>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</si>
  <si>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</si>
  <si>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</si>
  <si>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</si>
  <si>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</si>
  <si>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</si>
  <si>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</si>
  <si>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</si>
  <si>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</si>
  <si>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</si>
  <si>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</si>
  <si>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</si>
  <si>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</si>
  <si>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</si>
  <si>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</si>
  <si>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</si>
  <si>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</si>
  <si>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</si>
  <si>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</si>
  <si>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</si>
  <si>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</si>
  <si>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</si>
  <si>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</si>
  <si>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</si>
  <si>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</si>
  <si>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</si>
  <si>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</si>
  <si>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</si>
  <si>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</si>
  <si>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</si>
  <si>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</si>
  <si>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</si>
  <si>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</si>
  <si>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</si>
  <si>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</si>
  <si>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</si>
  <si>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</si>
  <si>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</si>
  <si>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</si>
  <si>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</si>
  <si>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</si>
  <si>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</si>
  <si>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</si>
  <si>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</si>
  <si>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</si>
  <si>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</si>
  <si>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</si>
  <si>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</si>
  <si>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</si>
  <si>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</si>
  <si>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</si>
  <si>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</si>
  <si>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</si>
  <si>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</si>
  <si>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</si>
  <si>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</si>
  <si>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</si>
  <si>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</si>
  <si>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</si>
  <si>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</si>
  <si>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</si>
  <si>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</si>
  <si>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</si>
  <si>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</si>
  <si>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</si>
  <si>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</si>
  <si>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</si>
  <si>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</si>
  <si>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</si>
  <si>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</si>
  <si>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</si>
  <si>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</si>
  <si>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</si>
  <si>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</si>
  <si>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</si>
  <si>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</si>
  <si>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</si>
  <si>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</si>
  <si>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</si>
  <si>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</si>
  <si>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</si>
  <si>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</si>
  <si>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</si>
  <si>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</si>
  <si>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</si>
  <si>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</si>
  <si>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</si>
  <si>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</si>
  <si>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</si>
  <si>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</si>
  <si>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</si>
  <si>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</si>
  <si>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</si>
  <si>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</si>
  <si>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</si>
  <si>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</si>
  <si>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</si>
  <si>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</si>
  <si>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</si>
  <si>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</si>
  <si>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</si>
  <si>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</si>
  <si>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</si>
  <si>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</si>
  <si>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</si>
  <si>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</si>
  <si>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</si>
  <si>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</si>
  <si>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</si>
  <si>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</si>
  <si>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</si>
  <si>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</si>
  <si>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</si>
  <si>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</si>
  <si>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</si>
  <si>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</si>
  <si>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</si>
  <si>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</si>
  <si>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</si>
  <si>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</si>
  <si>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</si>
  <si>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</si>
  <si>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</si>
  <si>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</si>
  <si>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</si>
  <si>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</si>
  <si>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</si>
  <si>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</si>
  <si>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</si>
  <si>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</si>
  <si>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</si>
  <si>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</si>
  <si>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</si>
  <si>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</si>
  <si>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</si>
  <si>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</si>
  <si>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</si>
  <si>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</si>
  <si>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</si>
  <si>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</si>
  <si>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</si>
  <si>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</si>
  <si>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</si>
  <si>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</si>
  <si>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</si>
  <si>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</si>
  <si>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</si>
  <si>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</si>
  <si>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</si>
  <si>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</si>
  <si>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</si>
  <si>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</si>
  <si>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</si>
  <si>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</si>
  <si>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</si>
  <si>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</si>
  <si>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</si>
  <si>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</si>
  <si>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</si>
  <si>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</si>
  <si>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</si>
  <si>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</si>
  <si>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</si>
  <si>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</si>
  <si>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</si>
  <si>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</si>
  <si>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</si>
  <si>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</si>
  <si>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</si>
  <si>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</si>
  <si>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</si>
  <si>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</si>
  <si>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</si>
  <si>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</si>
  <si>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</si>
  <si>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</si>
  <si>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</si>
  <si>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</si>
  <si>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</si>
  <si>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</si>
  <si>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</si>
  <si>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</si>
  <si>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</si>
  <si>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</si>
  <si>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</si>
  <si>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</si>
  <si>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</si>
  <si>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</si>
  <si>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</si>
  <si>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</si>
  <si>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</si>
  <si>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</si>
  <si>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</si>
  <si>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</si>
  <si>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</si>
  <si>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</si>
  <si>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</si>
  <si>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</si>
  <si>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</si>
  <si>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</si>
  <si>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</si>
  <si>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</si>
  <si>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</si>
  <si>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</si>
  <si>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</si>
  <si>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</si>
  <si>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</si>
  <si>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</si>
  <si>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</si>
  <si>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</si>
  <si>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</si>
  <si>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</si>
  <si>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</si>
  <si>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</si>
  <si>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</si>
  <si>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</si>
  <si>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</si>
  <si>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</si>
  <si>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</si>
  <si>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</si>
  <si>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</si>
  <si>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</si>
  <si>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</si>
  <si>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</si>
  <si>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</si>
  <si>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</si>
  <si>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</si>
  <si>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</si>
  <si>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</si>
  <si>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</si>
  <si>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</si>
  <si>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</si>
  <si>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</si>
  <si>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</si>
  <si>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</si>
  <si>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</si>
  <si>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</si>
  <si>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</si>
  <si>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</si>
  <si>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</si>
  <si>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</si>
  <si>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</si>
  <si>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</si>
  <si>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</si>
  <si>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</si>
  <si>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</si>
  <si>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</si>
  <si>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</si>
  <si>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</si>
  <si>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</si>
  <si>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</si>
  <si>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</si>
  <si>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</si>
  <si>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</si>
  <si>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</si>
  <si>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</si>
  <si>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</si>
  <si>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</si>
  <si>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</si>
  <si>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</si>
  <si>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</si>
  <si>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</si>
  <si>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</si>
  <si>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</si>
  <si>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</si>
  <si>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</si>
  <si>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</si>
  <si>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</si>
  <si>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</si>
  <si>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</si>
  <si>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</si>
  <si>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</si>
  <si>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</si>
  <si>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</si>
  <si>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</si>
  <si>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</si>
  <si>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</si>
  <si>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</si>
  <si>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</si>
  <si>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</si>
  <si>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</si>
  <si>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</si>
  <si>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</si>
  <si>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</si>
  <si>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</si>
  <si>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</si>
  <si>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</si>
  <si>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</si>
  <si>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</si>
  <si>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</si>
  <si>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</si>
  <si>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</si>
  <si>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</si>
  <si>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</si>
  <si>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</si>
  <si>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</si>
  <si>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</si>
  <si>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</si>
  <si>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</si>
  <si>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</si>
  <si>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</si>
  <si>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</si>
  <si>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</si>
  <si>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</si>
  <si>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</si>
  <si>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</si>
  <si>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</si>
  <si>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</si>
  <si>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</si>
  <si>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</si>
  <si>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</si>
  <si>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</si>
  <si>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</si>
  <si>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</si>
  <si>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</si>
  <si>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</si>
  <si>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</si>
  <si>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</si>
  <si>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</si>
  <si>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</si>
  <si>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</si>
  <si>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</si>
  <si>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</si>
  <si>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</si>
  <si>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</si>
  <si>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</si>
  <si>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</si>
  <si>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</si>
  <si>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</si>
  <si>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</si>
  <si>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</si>
  <si>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</si>
  <si>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</si>
  <si>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</si>
  <si>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</si>
  <si>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</si>
  <si>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</si>
  <si>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</si>
  <si>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</si>
  <si>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</si>
  <si>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</si>
  <si>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</si>
  <si>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</si>
  <si>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</si>
  <si>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</si>
  <si>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</si>
  <si>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</si>
  <si>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</si>
  <si>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</si>
  <si>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</si>
  <si>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</si>
  <si>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</si>
  <si>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</si>
  <si>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</si>
  <si>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</si>
  <si>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</si>
  <si>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</si>
  <si>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</si>
  <si>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</si>
  <si>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</si>
  <si>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</si>
  <si>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</si>
  <si>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</si>
  <si>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</si>
  <si>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</si>
  <si>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</si>
  <si>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</si>
  <si>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</si>
  <si>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</si>
  <si>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</si>
  <si>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</si>
  <si>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</si>
  <si>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</si>
  <si>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</si>
  <si>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</si>
  <si>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</si>
  <si>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</si>
  <si>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</si>
  <si>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</si>
  <si>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</si>
  <si>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</si>
  <si>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</si>
  <si>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</si>
  <si>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</si>
  <si>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</si>
  <si>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</si>
  <si>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</si>
  <si>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</si>
  <si>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</si>
  <si>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</si>
  <si>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</si>
  <si>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</si>
  <si>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</si>
  <si>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</si>
  <si>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</si>
  <si>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</si>
  <si>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</si>
  <si>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</si>
  <si>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</si>
  <si>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</si>
  <si>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</si>
  <si>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</si>
  <si>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</si>
  <si>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</si>
  <si>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</si>
  <si>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</si>
  <si>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</si>
  <si>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</si>
  <si>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</si>
  <si>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</si>
  <si>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</si>
  <si>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</si>
  <si>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</si>
  <si>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</si>
  <si>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</si>
  <si>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</si>
  <si>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</si>
  <si>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</si>
  <si>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</si>
  <si>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</si>
  <si>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</si>
  <si>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</si>
  <si>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</si>
  <si>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</si>
  <si>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</si>
  <si>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</si>
  <si>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</si>
  <si>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</si>
  <si>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</si>
  <si>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</si>
  <si>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</si>
  <si>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</si>
  <si>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</si>
  <si>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</si>
  <si>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</si>
  <si>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</si>
  <si>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</si>
  <si>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</si>
  <si>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</si>
  <si>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</si>
  <si>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</si>
  <si>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</si>
  <si>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</si>
  <si>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</si>
  <si>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</si>
  <si>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</si>
  <si>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</si>
  <si>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</si>
  <si>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</si>
  <si>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</si>
  <si>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</si>
  <si>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</si>
  <si>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</si>
  <si>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</si>
  <si>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</si>
  <si>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</si>
  <si>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</si>
  <si>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</si>
  <si>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</si>
  <si>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</si>
  <si>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</si>
  <si>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</si>
  <si>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</si>
  <si>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</si>
  <si>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</si>
  <si>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</si>
  <si>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</si>
  <si>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</si>
  <si>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</si>
  <si>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</si>
  <si>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</si>
  <si>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</si>
  <si>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</si>
  <si>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</si>
  <si>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</si>
  <si>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</si>
  <si>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</si>
  <si>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</si>
  <si>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</si>
  <si>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</si>
  <si>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</si>
  <si>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</si>
  <si>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</si>
  <si>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</si>
  <si>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</si>
  <si>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</si>
  <si>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</si>
  <si>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</si>
  <si>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</si>
  <si>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</si>
  <si>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</si>
  <si>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</si>
  <si>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</si>
  <si>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</si>
  <si>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</si>
  <si>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</si>
  <si>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</si>
  <si>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</si>
  <si>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</si>
  <si>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</si>
  <si>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</si>
  <si>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</si>
  <si>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</si>
  <si>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</si>
  <si>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</si>
  <si>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</si>
  <si>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</si>
  <si>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</si>
  <si>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</si>
  <si>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</si>
  <si>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</si>
  <si>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</si>
  <si>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</si>
  <si>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</si>
  <si>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</si>
  <si>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</si>
  <si>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</si>
  <si>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</si>
  <si>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</si>
  <si>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</si>
  <si>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</si>
  <si>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</si>
  <si>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</si>
  <si>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</si>
  <si>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</si>
  <si>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</si>
  <si>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</si>
  <si>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</si>
  <si>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</si>
  <si>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</si>
  <si>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</si>
  <si>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</si>
  <si>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</si>
  <si>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</si>
  <si>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</si>
  <si>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</si>
  <si>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</si>
  <si>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</si>
  <si>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</si>
  <si>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</si>
  <si>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</si>
  <si>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</si>
  <si>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</si>
  <si>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</si>
  <si>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</si>
  <si>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</si>
  <si>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</si>
  <si>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</si>
  <si>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</si>
  <si>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</si>
  <si>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</si>
  <si>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</si>
  <si>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</si>
  <si>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</si>
  <si>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</si>
  <si>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</si>
  <si>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</si>
  <si>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</si>
  <si>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</si>
  <si>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</si>
  <si>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</si>
  <si>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</si>
  <si>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</si>
  <si>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</si>
  <si>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</si>
  <si>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</si>
  <si>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</si>
  <si>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</si>
  <si>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</si>
  <si>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</si>
  <si>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</si>
  <si>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</si>
  <si>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</si>
  <si>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</si>
  <si>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</si>
  <si>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</si>
  <si>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</si>
  <si>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</si>
  <si>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</si>
  <si>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</si>
  <si>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</si>
  <si>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</si>
  <si>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</si>
  <si>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</si>
  <si>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</si>
  <si>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</si>
  <si>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</si>
  <si>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</si>
  <si>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</si>
  <si>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</si>
  <si>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</si>
  <si>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</si>
  <si>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</si>
  <si>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</si>
  <si>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</si>
  <si>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</si>
  <si>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</si>
  <si>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</si>
  <si>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</si>
  <si>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</si>
  <si>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</si>
  <si>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</si>
  <si>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</si>
  <si>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</si>
  <si>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</si>
  <si>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</si>
  <si>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</si>
  <si>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</si>
  <si>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</si>
  <si>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</si>
  <si>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</si>
  <si>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</si>
  <si>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</si>
  <si>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</si>
  <si>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</si>
  <si>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</si>
  <si>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</si>
  <si>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</si>
  <si>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</si>
  <si>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</si>
  <si>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</si>
  <si>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</si>
  <si>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</si>
  <si>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</si>
  <si>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</si>
  <si>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</si>
  <si>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</si>
  <si>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</si>
  <si>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</si>
  <si>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</si>
  <si>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</si>
  <si>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</si>
  <si>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</si>
  <si>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</si>
  <si>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</si>
  <si>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</si>
  <si>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</si>
  <si>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</si>
  <si>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</si>
  <si>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</si>
  <si>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</si>
  <si>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</si>
  <si>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</si>
  <si>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</si>
  <si>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</si>
  <si>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</si>
  <si>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</si>
  <si>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</si>
  <si>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</si>
  <si>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</si>
  <si>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</si>
  <si>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</si>
  <si>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</si>
  <si>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</si>
  <si>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</si>
  <si>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</si>
  <si>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</si>
  <si>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</si>
  <si>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</si>
  <si>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</si>
  <si>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</si>
  <si>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</si>
  <si>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</si>
  <si>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</si>
  <si>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</si>
  <si>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</si>
  <si>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</si>
  <si>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</si>
  <si>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</si>
  <si>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</si>
  <si>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</si>
  <si>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</si>
  <si>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</si>
  <si>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</si>
  <si>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</si>
  <si>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</si>
  <si>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</si>
  <si>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</si>
  <si>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</si>
  <si>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</si>
  <si>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</si>
  <si>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</si>
  <si>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</si>
  <si>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</si>
  <si>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</si>
  <si>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</si>
  <si>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</si>
  <si>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</si>
  <si>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</si>
  <si>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</si>
  <si>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</si>
  <si>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</si>
  <si>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</si>
  <si>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</si>
  <si>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</si>
  <si>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</si>
  <si>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</si>
  <si>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</si>
  <si>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</si>
  <si>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</si>
  <si>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</si>
  <si>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</si>
  <si>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</si>
  <si>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</si>
  <si>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</si>
  <si>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</si>
  <si>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</si>
  <si>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</si>
  <si>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</si>
  <si>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</si>
  <si>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</si>
  <si>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</si>
  <si>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</si>
  <si>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</si>
  <si>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</si>
  <si>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</si>
  <si>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</si>
  <si>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</si>
  <si>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</si>
  <si>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</si>
  <si>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</si>
  <si>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</si>
  <si>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</si>
  <si>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</si>
  <si>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</si>
  <si>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</si>
  <si>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</si>
  <si>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</si>
  <si>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</si>
  <si>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</si>
  <si>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</si>
  <si>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</si>
  <si>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</si>
  <si>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</si>
  <si>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</si>
  <si>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</si>
  <si>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</si>
  <si>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</si>
  <si>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</si>
  <si>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</si>
  <si>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</si>
  <si>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</si>
  <si>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</si>
  <si>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</si>
  <si>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</si>
  <si>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</si>
  <si>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</si>
  <si>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</si>
  <si>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</si>
  <si>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</si>
  <si>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</si>
  <si>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</si>
  <si>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</si>
  <si>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</si>
  <si>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</si>
  <si>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</si>
  <si>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</si>
  <si>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</si>
  <si>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</si>
  <si>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</si>
  <si>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</si>
  <si>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</si>
  <si>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</si>
  <si>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</si>
  <si>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</si>
  <si>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</si>
  <si>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</si>
  <si>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</si>
  <si>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</si>
  <si>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</si>
  <si>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</si>
  <si>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</si>
  <si>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</si>
  <si>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</si>
  <si>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</si>
  <si>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</si>
  <si>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</si>
  <si>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</si>
  <si>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</si>
  <si>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</si>
  <si>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</si>
  <si>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</si>
  <si>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</si>
  <si>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</si>
  <si>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</si>
  <si>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</si>
  <si>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</si>
  <si>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</si>
  <si>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</si>
  <si>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</si>
  <si>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</si>
  <si>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</si>
  <si>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</si>
  <si>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</si>
  <si>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</si>
  <si>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</si>
  <si>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</si>
  <si>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</si>
  <si>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</si>
  <si>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</si>
  <si>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</si>
  <si>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</si>
  <si>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</si>
  <si>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</si>
  <si>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</si>
  <si>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</si>
  <si>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</si>
  <si>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</si>
  <si>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</si>
  <si>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</si>
  <si>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</si>
  <si>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</si>
  <si>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</si>
  <si>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</si>
  <si>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</si>
  <si>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</si>
  <si>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</si>
  <si>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</si>
  <si>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</si>
  <si>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</si>
  <si>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</si>
  <si>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</si>
  <si>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</si>
  <si>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</si>
  <si>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</si>
  <si>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</si>
  <si>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</si>
  <si>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</si>
  <si>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</si>
  <si>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</si>
  <si>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</si>
  <si>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</si>
  <si>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</si>
  <si>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</si>
  <si>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</si>
  <si>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</si>
  <si>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</si>
  <si>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</si>
  <si>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</si>
  <si>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</si>
  <si>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</si>
  <si>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</si>
  <si>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</si>
  <si>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</si>
  <si>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</si>
  <si>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</si>
  <si>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</si>
  <si>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</si>
  <si>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</si>
  <si>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</si>
  <si>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</si>
  <si>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</si>
  <si>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</si>
  <si>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</si>
  <si>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</si>
  <si>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</si>
  <si>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</si>
  <si>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</si>
  <si>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</si>
  <si>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</si>
  <si>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</si>
  <si>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</si>
  <si>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</si>
  <si>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</si>
  <si>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</si>
  <si>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</si>
  <si>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</si>
  <si>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</si>
  <si>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</si>
  <si>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</si>
  <si>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</si>
  <si>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</si>
  <si>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</si>
  <si>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</si>
  <si>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</si>
  <si>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</si>
  <si>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</si>
  <si>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</si>
  <si>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</si>
  <si>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</si>
  <si>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</si>
  <si>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</si>
  <si>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</si>
  <si>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</si>
  <si>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</si>
  <si>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</si>
  <si>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</si>
  <si>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</si>
  <si>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</si>
  <si>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</si>
  <si>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</si>
  <si>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</si>
  <si>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</si>
  <si>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</si>
  <si>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</si>
  <si>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</si>
  <si>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</si>
  <si>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</si>
  <si>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</si>
  <si>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</si>
  <si>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</si>
  <si>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</si>
  <si>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</si>
  <si>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</si>
  <si>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</si>
  <si>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</si>
  <si>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</si>
  <si>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</si>
  <si>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</si>
  <si>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</si>
  <si>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</si>
  <si>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</si>
  <si>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</si>
  <si>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</si>
  <si>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</si>
  <si>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</si>
  <si>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</si>
  <si>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</si>
  <si>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</si>
  <si>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</si>
  <si>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</si>
  <si>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</si>
  <si>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</si>
  <si>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</si>
  <si>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</si>
  <si>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</si>
  <si>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</si>
  <si>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</si>
  <si>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</si>
  <si>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</si>
  <si>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</si>
  <si>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</si>
  <si>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</si>
  <si>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</si>
  <si>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</si>
  <si>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</si>
  <si>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</si>
  <si>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</si>
  <si>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</si>
  <si>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</si>
  <si>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</si>
  <si>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</si>
  <si>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</si>
  <si>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</si>
  <si>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</si>
  <si>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</si>
  <si>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</si>
  <si>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</si>
  <si>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</si>
  <si>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</si>
  <si>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</si>
  <si>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</si>
  <si>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</si>
  <si>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</si>
  <si>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</si>
  <si>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</si>
  <si>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</si>
  <si>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</si>
  <si>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</si>
  <si>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</si>
  <si>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</si>
  <si>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</si>
  <si>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</si>
  <si>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</si>
  <si>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</si>
  <si>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</si>
  <si>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</si>
  <si>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</si>
  <si>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</si>
  <si>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</si>
  <si>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</si>
  <si>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</si>
  <si>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</si>
  <si>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</si>
  <si>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</si>
  <si>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</si>
  <si>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</si>
  <si>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</si>
  <si>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</si>
  <si>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</si>
  <si>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</si>
  <si>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</si>
  <si>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</si>
  <si>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</si>
  <si>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</si>
  <si>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</si>
  <si>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</si>
  <si>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</si>
  <si>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</si>
  <si>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</si>
  <si>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</si>
  <si>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</si>
  <si>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</si>
  <si>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</si>
  <si>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</si>
  <si>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</si>
  <si>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</si>
  <si>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</si>
  <si>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</si>
  <si>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</si>
  <si>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</si>
  <si>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</si>
  <si>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</si>
  <si>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</si>
  <si>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</si>
  <si>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</si>
  <si>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</si>
  <si>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</si>
  <si>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</si>
  <si>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</si>
  <si>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</si>
  <si>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</si>
  <si>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</si>
  <si>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</si>
  <si>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</si>
  <si>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</si>
  <si>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</si>
  <si>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</si>
  <si>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</si>
  <si>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</si>
  <si>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</si>
  <si>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</si>
  <si>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</si>
  <si>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</si>
  <si>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</si>
  <si>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</si>
  <si>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</si>
  <si>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</si>
  <si>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</si>
  <si>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</si>
  <si>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</si>
  <si>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</si>
  <si>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</si>
  <si>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</si>
  <si>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</si>
  <si>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</si>
  <si>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</si>
  <si>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</si>
  <si>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</si>
  <si>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</si>
  <si>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</si>
  <si>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</si>
  <si>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</si>
  <si>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</si>
  <si>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</si>
  <si>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</si>
  <si>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</si>
  <si>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</si>
  <si>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</si>
  <si>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</si>
  <si>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</si>
  <si>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</si>
  <si>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</si>
  <si>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</si>
  <si>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</si>
  <si>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</si>
  <si>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</si>
  <si>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</si>
  <si>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</si>
  <si>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</si>
  <si>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</si>
  <si>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</si>
  <si>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</si>
  <si>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</si>
  <si>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</si>
  <si>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</si>
  <si>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</si>
  <si>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</si>
  <si>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</si>
  <si>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</si>
  <si>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</si>
  <si>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</si>
  <si>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</si>
  <si>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</si>
  <si>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</si>
  <si>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</si>
  <si>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</si>
  <si>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</si>
  <si>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</si>
  <si>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</si>
  <si>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</si>
  <si>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</si>
  <si>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</si>
  <si>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</si>
  <si>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</si>
  <si>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</si>
  <si>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</si>
  <si>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</si>
  <si>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</si>
  <si>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</si>
  <si>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</si>
  <si>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</si>
  <si>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</si>
  <si>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</si>
  <si>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</si>
  <si>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</si>
  <si>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</si>
  <si>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</si>
  <si>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</si>
  <si>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</si>
  <si>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</si>
  <si>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</si>
  <si>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</si>
  <si>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</si>
  <si>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</si>
  <si>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</si>
  <si>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</si>
  <si>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</si>
  <si>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</si>
  <si>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</si>
  <si>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</si>
  <si>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</si>
  <si>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</si>
  <si>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</si>
  <si>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</si>
  <si>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</si>
  <si>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</si>
  <si>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</si>
  <si>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</si>
  <si>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</si>
  <si>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</si>
  <si>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</si>
  <si>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</si>
  <si>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</si>
  <si>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</si>
  <si>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</si>
  <si>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</si>
  <si>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</si>
  <si>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</si>
  <si>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</si>
  <si>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</si>
  <si>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</si>
  <si>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</si>
  <si>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</si>
  <si>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</si>
  <si>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</si>
  <si>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</si>
  <si>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</si>
  <si>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</si>
  <si>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</si>
  <si>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</si>
  <si>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</si>
  <si>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</si>
  <si>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</si>
  <si>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</si>
  <si>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</si>
  <si>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</si>
  <si>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</si>
  <si>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</si>
  <si>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</si>
  <si>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</si>
  <si>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</si>
  <si>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</si>
  <si>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</si>
  <si>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</si>
  <si>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</si>
  <si>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</si>
  <si>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</si>
  <si>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</si>
  <si>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</si>
  <si>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</si>
  <si>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</si>
  <si>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</si>
  <si>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</si>
  <si>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</si>
  <si>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</si>
  <si>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</si>
  <si>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</si>
  <si>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</si>
  <si>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</si>
  <si>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</si>
  <si>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</si>
  <si>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</si>
  <si>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</si>
  <si>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</si>
  <si>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</si>
  <si>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</si>
  <si>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</si>
  <si>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</si>
  <si>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</si>
  <si>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</si>
  <si>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</si>
  <si>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</si>
  <si>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</si>
  <si>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</si>
  <si>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</si>
  <si>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</si>
  <si>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</si>
  <si>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</si>
  <si>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</si>
  <si>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</si>
  <si>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</si>
  <si>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</si>
  <si>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</si>
  <si>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</si>
  <si>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</si>
  <si>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</si>
  <si>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</si>
  <si>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</si>
  <si>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</si>
  <si>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</si>
  <si>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</si>
  <si>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</si>
  <si>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</si>
  <si>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</si>
  <si>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</si>
  <si>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</si>
  <si>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</si>
  <si>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</si>
  <si>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</si>
  <si>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</si>
  <si>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</si>
  <si>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</si>
  <si>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</si>
  <si>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</si>
  <si>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</si>
  <si>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</si>
  <si>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</si>
  <si>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</si>
  <si>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</si>
  <si>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</si>
  <si>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</si>
  <si>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</si>
  <si>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</si>
  <si>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</si>
  <si>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</si>
  <si>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</si>
  <si>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</si>
  <si>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</si>
  <si>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</si>
  <si>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</si>
  <si>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</si>
  <si>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</si>
  <si>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</si>
  <si>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</si>
  <si>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</si>
  <si>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</si>
  <si>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</si>
  <si>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</si>
  <si>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</si>
  <si>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</si>
  <si>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</si>
  <si>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</si>
  <si>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</si>
  <si>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</si>
  <si>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</si>
  <si>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</si>
  <si>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</si>
  <si>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</si>
  <si>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</si>
  <si>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</si>
  <si>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</si>
  <si>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</si>
  <si>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</si>
  <si>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</si>
  <si>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</si>
  <si>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</si>
  <si>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</si>
  <si>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</si>
  <si>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</si>
  <si>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</si>
  <si>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</si>
  <si>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</si>
  <si>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</si>
  <si>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</si>
  <si>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</si>
  <si>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</si>
  <si>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</si>
  <si>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</si>
  <si>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</si>
  <si>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</si>
  <si>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</si>
  <si>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</si>
  <si>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</si>
  <si>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</si>
  <si>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</si>
  <si>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</si>
  <si>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</si>
  <si>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</si>
  <si>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</si>
  <si>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</si>
  <si>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</si>
  <si>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</si>
  <si>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</si>
  <si>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</si>
  <si>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</si>
  <si>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</si>
  <si>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</si>
  <si>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</si>
  <si>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</si>
  <si>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</si>
  <si>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</si>
  <si>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</si>
  <si>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</si>
  <si>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</si>
  <si>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</si>
  <si>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</si>
  <si>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</si>
  <si>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</si>
  <si>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</si>
  <si>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</si>
  <si>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</si>
  <si>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</si>
  <si>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</si>
  <si>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</si>
  <si>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</si>
  <si>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</si>
  <si>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</si>
  <si>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</si>
  <si>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</si>
  <si>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</si>
  <si>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</si>
  <si>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</si>
  <si>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</si>
  <si>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</si>
  <si>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</si>
  <si>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</si>
  <si>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</si>
  <si>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</si>
  <si>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</si>
  <si>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</si>
  <si>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</si>
  <si>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</si>
  <si>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</si>
  <si>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</si>
  <si>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</si>
  <si>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</si>
  <si>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</si>
  <si>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</si>
  <si>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</si>
  <si>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</si>
  <si>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</si>
  <si>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</si>
  <si>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</si>
  <si>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</si>
  <si>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</si>
  <si>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</si>
  <si>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</si>
  <si>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</si>
  <si>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</si>
  <si>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</si>
  <si>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</si>
  <si>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</si>
  <si>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</si>
  <si>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</si>
  <si>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</si>
  <si>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</si>
  <si>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</si>
  <si>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</si>
  <si>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</si>
  <si>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</si>
  <si>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</si>
  <si>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</si>
  <si>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</si>
  <si>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</si>
  <si>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</si>
  <si>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</si>
  <si>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</si>
  <si>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</si>
  <si>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</si>
  <si>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</si>
  <si>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</si>
  <si>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</si>
  <si>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</si>
  <si>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</si>
  <si>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</si>
  <si>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</si>
  <si>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</si>
  <si>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</si>
  <si>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</si>
  <si>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</si>
  <si>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</si>
  <si>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</si>
  <si>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</si>
  <si>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</si>
  <si>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</si>
  <si>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</si>
  <si>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</si>
  <si>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</si>
  <si>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</si>
  <si>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</si>
  <si>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</si>
  <si>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</si>
  <si>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</si>
  <si>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</si>
  <si>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</si>
  <si>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</si>
  <si>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</si>
  <si>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</si>
  <si>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</si>
  <si>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</si>
  <si>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</si>
  <si>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</si>
  <si>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</si>
  <si>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</si>
  <si>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</si>
  <si>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</si>
  <si>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</si>
  <si>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</si>
  <si>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</si>
  <si>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</si>
  <si>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</si>
  <si>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</si>
  <si>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</si>
  <si>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</si>
  <si>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</si>
  <si>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</si>
  <si>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</si>
  <si>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</si>
  <si>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</si>
  <si>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</si>
  <si>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</si>
  <si>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</si>
  <si>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</si>
  <si>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</si>
  <si>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</si>
  <si>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</si>
  <si>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</si>
  <si>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</si>
  <si>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</si>
  <si>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</si>
  <si>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</si>
  <si>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</si>
  <si>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</si>
  <si>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</si>
  <si>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</si>
  <si>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</si>
  <si>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</si>
  <si>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</si>
  <si>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</si>
  <si>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</si>
  <si>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</si>
  <si>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</si>
  <si>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</si>
  <si>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</si>
  <si>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</si>
  <si>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</si>
  <si>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</si>
  <si>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</si>
  <si>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</si>
  <si>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</si>
  <si>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</si>
  <si>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</si>
  <si>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</si>
  <si>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</si>
  <si>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</si>
  <si>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</si>
  <si>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</si>
  <si>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</si>
  <si>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</si>
  <si>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</si>
  <si>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</si>
  <si>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</si>
  <si>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</si>
  <si>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</si>
  <si>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</si>
  <si>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</si>
  <si>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</si>
  <si>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</si>
  <si>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</si>
  <si>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</si>
  <si>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</si>
  <si>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</si>
  <si>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</si>
  <si>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</si>
  <si>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</si>
  <si>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</si>
  <si>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</si>
  <si>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</si>
  <si>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</si>
  <si>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</si>
  <si>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</si>
  <si>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</si>
  <si>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</si>
  <si>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</si>
  <si>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</si>
  <si>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</si>
  <si>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</si>
  <si>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</si>
  <si>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</si>
  <si>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</si>
  <si>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</si>
  <si>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</si>
  <si>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</si>
  <si>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</si>
  <si>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</si>
  <si>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</si>
  <si>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</si>
  <si>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</si>
  <si>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</si>
  <si>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</si>
  <si>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</si>
  <si>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</si>
  <si>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</si>
  <si>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</si>
  <si>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</si>
  <si>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</si>
  <si>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</si>
  <si>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</si>
  <si>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</si>
  <si>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</si>
  <si>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</si>
  <si>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</si>
  <si>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</si>
  <si>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</si>
  <si>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</si>
  <si>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</si>
  <si>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</si>
  <si>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</si>
  <si>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</si>
  <si>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</si>
  <si>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</si>
  <si>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</si>
  <si>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</si>
  <si>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</si>
  <si>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</si>
  <si>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</si>
  <si>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</si>
  <si>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</si>
  <si>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</si>
  <si>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</si>
  <si>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</si>
  <si>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</si>
  <si>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</si>
  <si>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</si>
  <si>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</si>
  <si>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</si>
  <si>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</si>
  <si>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</si>
  <si>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</si>
  <si>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</si>
  <si>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</si>
  <si>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</si>
  <si>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</si>
  <si>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</si>
  <si>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</si>
  <si>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</si>
  <si>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</si>
  <si>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</si>
  <si>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</si>
  <si>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</si>
  <si>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</si>
  <si>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</si>
  <si>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</si>
  <si>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</si>
  <si>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</si>
  <si>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</si>
  <si>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</si>
  <si>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</si>
  <si>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</si>
  <si>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</si>
  <si>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</si>
  <si>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</si>
  <si>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</si>
  <si>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</si>
  <si>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</si>
  <si>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</si>
  <si>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</si>
  <si>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</si>
  <si>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</si>
  <si>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</si>
  <si>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</si>
  <si>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</si>
  <si>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</si>
  <si>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</si>
  <si>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</si>
  <si>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</si>
  <si>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</si>
  <si>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</si>
  <si>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</si>
  <si>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</si>
  <si>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</si>
  <si>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</si>
  <si>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</si>
  <si>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</si>
  <si>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</si>
  <si>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</si>
  <si>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</si>
  <si>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</si>
  <si>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</si>
  <si>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</si>
  <si>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</si>
  <si>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</si>
  <si>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</si>
  <si>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</si>
  <si>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</si>
  <si>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</si>
  <si>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</si>
  <si>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</si>
  <si>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</si>
  <si>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</si>
  <si>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</si>
  <si>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</si>
  <si>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</si>
  <si>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</si>
  <si>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</si>
  <si>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</si>
  <si>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</si>
  <si>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</si>
  <si>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</si>
  <si>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</si>
  <si>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</si>
  <si>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</si>
  <si>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</si>
  <si>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</si>
  <si>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</si>
  <si>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</si>
  <si>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</si>
  <si>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</si>
  <si>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</si>
  <si>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</si>
  <si>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</si>
  <si>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</si>
  <si>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</si>
  <si>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</si>
  <si>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</si>
  <si>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</si>
  <si>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</si>
  <si>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</si>
  <si>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</si>
  <si>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</si>
  <si>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</si>
  <si>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</si>
  <si>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</si>
  <si>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</si>
  <si>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</si>
  <si>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</si>
  <si>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</si>
  <si>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</si>
  <si>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</si>
  <si>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</si>
  <si>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</si>
  <si>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</si>
  <si>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</si>
  <si>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</si>
  <si>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</si>
  <si>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</si>
  <si>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</si>
  <si>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</si>
  <si>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</si>
  <si>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</si>
  <si>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</si>
  <si>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</si>
  <si>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</si>
  <si>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</si>
  <si>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</si>
  <si>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</si>
  <si>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</si>
  <si>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</si>
  <si>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</si>
  <si>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</si>
  <si>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</si>
  <si>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</si>
  <si>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</si>
  <si>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</si>
  <si>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</si>
  <si>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</si>
  <si>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</si>
  <si>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</si>
  <si>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</si>
  <si>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</si>
  <si>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</si>
  <si>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</si>
  <si>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</si>
  <si>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</si>
  <si>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</si>
  <si>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</si>
  <si>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</si>
  <si>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</si>
  <si>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</si>
  <si>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</si>
  <si>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</si>
  <si>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</si>
  <si>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</si>
  <si>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</si>
  <si>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</si>
  <si>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</si>
  <si>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</si>
  <si>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</si>
  <si>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</si>
  <si>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</si>
  <si>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</si>
  <si>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</si>
  <si>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</si>
  <si>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</si>
  <si>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</si>
  <si>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</si>
  <si>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</si>
  <si>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</si>
  <si>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</si>
  <si>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</si>
  <si>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</si>
  <si>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</si>
  <si>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</si>
  <si>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</si>
  <si>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</si>
  <si>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</si>
  <si>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</si>
  <si>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</si>
  <si>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</si>
  <si>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</si>
  <si>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</si>
  <si>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</si>
  <si>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</si>
  <si>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</si>
  <si>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</si>
  <si>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</si>
  <si>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</si>
  <si>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</si>
  <si>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</si>
  <si>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</si>
  <si>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</si>
  <si>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</si>
  <si>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</si>
  <si>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</si>
  <si>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</si>
  <si>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</si>
  <si>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</si>
  <si>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</si>
  <si>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</si>
  <si>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</si>
  <si>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</si>
  <si>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</si>
  <si>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</si>
  <si>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</si>
  <si>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</si>
  <si>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</si>
  <si>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</si>
  <si>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</si>
  <si>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</si>
  <si>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</si>
  <si>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</si>
  <si>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</si>
  <si>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</si>
  <si>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</si>
  <si>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</si>
  <si>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</si>
  <si>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</si>
  <si>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</si>
  <si>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</si>
  <si>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</si>
  <si>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</si>
  <si>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</si>
  <si>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</si>
  <si>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</si>
  <si>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</si>
  <si>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</si>
  <si>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</si>
  <si>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</si>
  <si>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</si>
  <si>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</si>
  <si>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</si>
  <si>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</si>
  <si>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</si>
  <si>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</si>
  <si>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</si>
  <si>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</si>
  <si>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</si>
  <si>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</si>
  <si>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</si>
  <si>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</si>
  <si>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</si>
  <si>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</si>
  <si>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</si>
  <si>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</si>
  <si>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</si>
  <si>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</si>
  <si>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</si>
  <si>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</si>
  <si>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</si>
  <si>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</si>
  <si>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</si>
  <si>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</si>
  <si>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</si>
  <si>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</si>
  <si>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</si>
  <si>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</si>
  <si>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</si>
  <si>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</si>
  <si>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</si>
  <si>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</si>
  <si>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</si>
  <si>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</si>
  <si>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</si>
  <si>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</si>
  <si>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</si>
  <si>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</si>
  <si>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</si>
  <si>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</si>
  <si>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</si>
  <si>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</si>
  <si>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</si>
  <si>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</si>
  <si>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</si>
  <si>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</si>
  <si>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</si>
  <si>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</si>
  <si>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</si>
  <si>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</si>
  <si>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</si>
  <si>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</si>
  <si>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</si>
  <si>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</si>
  <si>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</si>
  <si>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</si>
  <si>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</si>
  <si>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</si>
  <si>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</si>
  <si>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</si>
  <si>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</si>
  <si>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</si>
  <si>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</si>
  <si>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</si>
  <si>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</si>
  <si>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</si>
  <si>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</si>
  <si>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</si>
  <si>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</si>
  <si>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</si>
  <si>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</si>
  <si>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</si>
  <si>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</si>
  <si>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</si>
  <si>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</si>
  <si>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</si>
  <si>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</si>
  <si>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</si>
  <si>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</si>
  <si>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</si>
  <si>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</si>
  <si>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</si>
  <si>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</si>
  <si>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</si>
  <si>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</si>
  <si>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</si>
  <si>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</si>
  <si>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</si>
  <si>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</si>
  <si>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</si>
  <si>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</si>
  <si>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</si>
  <si>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</si>
  <si>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</si>
  <si>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</si>
  <si>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</si>
  <si>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</si>
  <si>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</si>
  <si>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</si>
  <si>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</si>
  <si>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</si>
  <si>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</si>
  <si>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</si>
  <si>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</si>
  <si>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</si>
  <si>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</si>
  <si>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</si>
  <si>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</si>
  <si>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</si>
  <si>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</si>
  <si>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</si>
  <si>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</si>
  <si>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</si>
  <si>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</si>
  <si>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</si>
  <si>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</si>
  <si>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</si>
  <si>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</si>
  <si>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</si>
  <si>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</si>
  <si>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</si>
  <si>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</si>
  <si>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</si>
  <si>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</si>
  <si>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</si>
  <si>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</si>
  <si>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</si>
  <si>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</si>
  <si>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</si>
  <si>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</si>
  <si>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</si>
  <si>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</si>
  <si>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</si>
  <si>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</si>
  <si>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</si>
  <si>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</si>
  <si>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</si>
  <si>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</si>
  <si>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</si>
  <si>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</si>
  <si>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</si>
  <si>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</si>
  <si>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</si>
  <si>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</si>
  <si>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</si>
  <si>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</si>
  <si>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</si>
  <si>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</si>
  <si>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</si>
  <si>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</si>
  <si>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</si>
  <si>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</si>
  <si>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</si>
  <si>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</si>
  <si>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</si>
  <si>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</si>
  <si>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</si>
  <si>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</si>
  <si>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</si>
  <si>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</si>
  <si>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</si>
  <si>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</si>
  <si>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</si>
  <si>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</si>
  <si>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</si>
  <si>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</si>
  <si>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</si>
  <si>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</si>
  <si>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</si>
  <si>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</si>
  <si>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</si>
  <si>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</si>
  <si>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</si>
  <si>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</si>
  <si>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</si>
  <si>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</si>
  <si>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</si>
  <si>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</si>
  <si>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</si>
  <si>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</si>
  <si>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</si>
  <si>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</si>
  <si>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</si>
  <si>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</si>
  <si>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</si>
  <si>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</si>
  <si>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</si>
  <si>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</si>
  <si>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</si>
  <si>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</si>
  <si>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</si>
  <si>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</si>
  <si>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</si>
  <si>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</si>
  <si>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</si>
  <si>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</si>
  <si>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</si>
  <si>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</si>
  <si>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</si>
  <si>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</si>
  <si>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</si>
  <si>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</si>
  <si>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</si>
  <si>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</si>
  <si>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</si>
  <si>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</si>
  <si>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</si>
  <si>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</si>
  <si>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</si>
  <si>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</si>
  <si>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</si>
  <si>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</si>
  <si>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</si>
  <si>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</si>
  <si>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</si>
  <si>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</si>
  <si>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</si>
  <si>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</si>
  <si>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</si>
  <si>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</si>
  <si>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</si>
  <si>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</si>
  <si>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</si>
  <si>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</si>
  <si>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</si>
  <si>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</si>
  <si>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</si>
  <si>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</si>
  <si>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</si>
  <si>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</si>
  <si>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</si>
  <si>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</si>
  <si>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</si>
  <si>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</si>
  <si>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</si>
  <si>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</si>
  <si>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</si>
  <si>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</si>
  <si>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</si>
  <si>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</si>
  <si>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</si>
  <si>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</si>
  <si>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</si>
  <si>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</si>
  <si>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</si>
  <si>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</si>
  <si>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</si>
  <si>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</si>
  <si>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</si>
  <si>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</si>
  <si>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</si>
  <si>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</si>
  <si>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</si>
  <si>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</si>
  <si>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</si>
  <si>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</si>
  <si>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</si>
  <si>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</si>
  <si>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</si>
  <si>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</si>
  <si>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</si>
  <si>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</si>
  <si>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</si>
  <si>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</si>
  <si>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</si>
  <si>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</si>
  <si>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</si>
  <si>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</si>
  <si>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</si>
  <si>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</si>
  <si>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</si>
  <si>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</si>
  <si>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</si>
  <si>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</si>
  <si>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</si>
  <si>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</si>
  <si>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</si>
  <si>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</si>
  <si>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</si>
  <si>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</si>
  <si>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</si>
  <si>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</si>
  <si>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</si>
  <si>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</si>
  <si>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</si>
  <si>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</si>
  <si>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</si>
  <si>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</si>
  <si>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</si>
  <si>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</si>
  <si>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</si>
  <si>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</si>
  <si>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</si>
  <si>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</si>
  <si>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</si>
  <si>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</si>
  <si>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</si>
  <si>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</si>
  <si>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</si>
  <si>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</si>
  <si>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</si>
  <si>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</si>
  <si>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</si>
  <si>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</si>
  <si>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</si>
  <si>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</si>
  <si>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</si>
  <si>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</si>
  <si>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</si>
  <si>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</si>
  <si>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</si>
  <si>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</si>
  <si>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</si>
  <si>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</si>
  <si>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</si>
  <si>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</si>
  <si>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</si>
  <si>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</si>
  <si>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</si>
  <si>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</si>
  <si>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</si>
  <si>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</si>
  <si>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</si>
  <si>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</si>
  <si>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</si>
  <si>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</si>
  <si>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</si>
  <si>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</si>
  <si>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</si>
  <si>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</si>
  <si>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</si>
  <si>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</si>
  <si>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</si>
  <si>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</si>
  <si>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</si>
  <si>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</si>
  <si>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</si>
  <si>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</si>
  <si>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</si>
  <si>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</si>
  <si>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</si>
  <si>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</si>
  <si>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</si>
  <si>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</si>
  <si>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</si>
  <si>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</si>
  <si>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</si>
  <si>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</si>
  <si>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</si>
  <si>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</si>
  <si>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</si>
  <si>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</si>
  <si>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</si>
  <si>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</si>
  <si>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</si>
  <si>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</si>
  <si>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</si>
  <si>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</si>
  <si>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</si>
  <si>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</si>
  <si>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</si>
  <si>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</si>
  <si>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</si>
  <si>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</si>
  <si>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</si>
  <si>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</si>
  <si>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</si>
  <si>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</si>
  <si>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</si>
  <si>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</si>
  <si>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</si>
  <si>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</si>
  <si>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</si>
  <si>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</si>
  <si>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</si>
  <si>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</si>
  <si>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</si>
  <si>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</si>
  <si>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</si>
  <si>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</si>
  <si>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</si>
  <si>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</si>
  <si>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</si>
  <si>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</si>
  <si>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</si>
  <si>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</si>
  <si>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</si>
  <si>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</si>
  <si>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</si>
  <si>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</si>
  <si>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</si>
  <si>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</si>
  <si>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</si>
  <si>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</si>
  <si>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</si>
  <si>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</si>
  <si>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</si>
  <si>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</si>
  <si>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</si>
  <si>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</si>
  <si>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</si>
  <si>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</si>
  <si>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</si>
  <si>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</si>
  <si>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</si>
  <si>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</si>
  <si>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</si>
  <si>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</si>
  <si>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</si>
  <si>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</si>
  <si>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</si>
  <si>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</si>
  <si>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</si>
  <si>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</si>
  <si>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</si>
  <si>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</si>
  <si>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</si>
  <si>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</si>
  <si>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</si>
  <si>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</si>
  <si>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</si>
  <si>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</si>
  <si>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</si>
  <si>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</si>
  <si>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</si>
  <si>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</si>
  <si>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</si>
  <si>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</si>
  <si>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</si>
  <si>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</si>
  <si>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</si>
  <si>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</si>
  <si>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</si>
  <si>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</si>
  <si>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</si>
  <si>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</si>
  <si>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</si>
  <si>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</si>
  <si>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</si>
  <si>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</si>
  <si>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</si>
  <si>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</si>
  <si>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</si>
  <si>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</si>
  <si>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</si>
  <si>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</si>
  <si>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</si>
  <si>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</si>
  <si>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</si>
  <si>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</si>
  <si>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</si>
  <si>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</si>
  <si>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</si>
  <si>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</si>
  <si>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</si>
  <si>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</si>
  <si>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</si>
  <si>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</si>
  <si>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</si>
  <si>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</si>
  <si>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</si>
  <si>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</si>
  <si>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</si>
  <si>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</si>
  <si>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</si>
  <si>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</si>
  <si>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</si>
  <si>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</si>
  <si>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</si>
  <si>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</si>
  <si>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</si>
  <si>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</si>
  <si>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</si>
  <si>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</si>
  <si>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</si>
  <si>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</si>
  <si>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</si>
  <si>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</si>
  <si>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</si>
  <si>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</si>
  <si>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</si>
  <si>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</si>
  <si>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</si>
  <si>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</si>
  <si>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</si>
  <si>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</si>
  <si>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</si>
  <si>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</si>
  <si>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</si>
  <si>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</si>
  <si>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</si>
  <si>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</si>
  <si>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</si>
  <si>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</si>
  <si>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</si>
  <si>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</si>
  <si>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</si>
  <si>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</si>
  <si>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</si>
  <si>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</si>
  <si>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</si>
  <si>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</si>
  <si>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</si>
  <si>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</si>
  <si>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</si>
  <si>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</si>
  <si>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</si>
  <si>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</si>
  <si>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</si>
  <si>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</si>
  <si>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</si>
  <si>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</si>
  <si>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</si>
  <si>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</si>
  <si>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</si>
  <si>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</si>
  <si>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</si>
  <si>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</si>
  <si>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</si>
  <si>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</si>
  <si>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</si>
  <si>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</si>
  <si>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</si>
  <si>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</si>
  <si>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</si>
  <si>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</si>
  <si>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</si>
  <si>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</si>
  <si>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</si>
  <si>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</si>
  <si>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</si>
  <si>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</si>
  <si>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</si>
  <si>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</si>
  <si>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</si>
  <si>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</si>
  <si>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</si>
  <si>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</si>
  <si>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</si>
  <si>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</si>
  <si>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</si>
  <si>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</si>
  <si>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</si>
  <si>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</si>
  <si>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</si>
  <si>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</si>
  <si>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</si>
  <si>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</si>
  <si>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</si>
  <si>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</si>
  <si>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</si>
  <si>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</si>
  <si>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</si>
  <si>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</si>
  <si>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</si>
  <si>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</si>
  <si>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</si>
  <si>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</si>
  <si>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</si>
  <si>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</si>
  <si>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</si>
  <si>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</si>
  <si>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</si>
  <si>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</si>
  <si>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</si>
  <si>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</si>
  <si>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</si>
  <si>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</si>
  <si>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</si>
  <si>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</si>
  <si>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</si>
  <si>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</si>
  <si>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</si>
  <si>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</si>
  <si>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</si>
  <si>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</si>
  <si>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</si>
  <si>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</si>
  <si>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</si>
  <si>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</si>
  <si>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</si>
  <si>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</si>
  <si>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</si>
  <si>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</si>
  <si>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</si>
  <si>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</si>
  <si>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</si>
  <si>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</si>
  <si>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</si>
  <si>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</si>
  <si>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</si>
  <si>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</si>
  <si>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</si>
  <si>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</si>
  <si>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</si>
  <si>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</si>
  <si>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</si>
  <si>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</si>
  <si>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</si>
  <si>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</si>
  <si>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</si>
  <si>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</si>
  <si>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</si>
  <si>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</si>
  <si>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</si>
  <si>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</si>
  <si>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</si>
  <si>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</si>
  <si>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</si>
  <si>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</si>
  <si>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</si>
  <si>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</si>
  <si>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</si>
  <si>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</si>
  <si>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</si>
  <si>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</si>
  <si>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</si>
  <si>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</si>
  <si>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</si>
  <si>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</si>
  <si>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</si>
  <si>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</si>
  <si>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</si>
  <si>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</si>
  <si>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</si>
  <si>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</si>
  <si>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</si>
  <si>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</si>
  <si>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</si>
  <si>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</si>
  <si>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</si>
  <si>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</si>
  <si>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</si>
  <si>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</si>
  <si>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</si>
  <si>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</si>
  <si>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</si>
  <si>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</si>
  <si>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</si>
  <si>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</si>
  <si>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</si>
  <si>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</si>
  <si>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</si>
  <si>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</si>
  <si>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</si>
  <si>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</si>
  <si>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</si>
  <si>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</si>
  <si>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</si>
  <si>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</si>
  <si>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</si>
  <si>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</si>
  <si>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</si>
  <si>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</si>
  <si>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</si>
  <si>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</si>
  <si>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</si>
  <si>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</si>
  <si>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</si>
  <si>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</si>
  <si>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</si>
  <si>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</si>
  <si>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</si>
  <si>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</si>
  <si>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</si>
  <si>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</si>
  <si>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</si>
  <si>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</si>
  <si>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</si>
  <si>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</si>
  <si>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</si>
  <si>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</si>
  <si>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</si>
  <si>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</si>
  <si>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</si>
  <si>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</si>
  <si>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</si>
  <si>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</si>
  <si>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</si>
  <si>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</si>
  <si>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</si>
  <si>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</si>
  <si>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</si>
  <si>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</si>
  <si>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</si>
  <si>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</si>
  <si>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</si>
  <si>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</si>
  <si>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</si>
  <si>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</si>
  <si>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</si>
  <si>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</si>
  <si>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</si>
  <si>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</si>
  <si>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</si>
  <si>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</si>
  <si>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</si>
  <si>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</si>
  <si>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</si>
  <si>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</si>
  <si>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</si>
  <si>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</si>
  <si>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</si>
  <si>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</si>
  <si>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</si>
  <si>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</si>
  <si>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</si>
  <si>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</si>
  <si>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</si>
  <si>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</si>
  <si>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</si>
  <si>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</si>
  <si>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</si>
  <si>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</si>
  <si>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</si>
  <si>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</si>
  <si>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</si>
  <si>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</si>
  <si>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</si>
  <si>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</si>
  <si>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</si>
  <si>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</si>
  <si>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</si>
  <si>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</si>
  <si>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</si>
  <si>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</si>
  <si>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</si>
  <si>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</si>
  <si>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</si>
  <si>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</si>
  <si>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</si>
  <si>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</si>
  <si>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</si>
  <si>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</si>
  <si>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</si>
  <si>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</si>
  <si>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</si>
  <si>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</si>
  <si>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</si>
  <si>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</si>
  <si>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</si>
  <si>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</si>
  <si>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</si>
  <si>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</si>
  <si>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</si>
  <si>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</si>
  <si>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</si>
  <si>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</si>
  <si>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</si>
  <si>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</si>
  <si>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</si>
  <si>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</si>
  <si>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</si>
  <si>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</si>
  <si>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</si>
  <si>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</si>
  <si>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</si>
  <si>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</si>
  <si>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</si>
  <si>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</si>
  <si>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</si>
  <si>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</si>
  <si>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</si>
  <si>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</si>
  <si>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</si>
  <si>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</si>
  <si>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</si>
  <si>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</si>
  <si>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</si>
  <si>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</si>
  <si>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</si>
  <si>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</si>
  <si>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</si>
  <si>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</si>
  <si>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</si>
  <si>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</si>
  <si>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</si>
  <si>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</si>
  <si>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</si>
  <si>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</si>
  <si>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</si>
  <si>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</si>
  <si>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</si>
  <si>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</si>
  <si>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</si>
  <si>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</si>
  <si>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</si>
  <si>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</si>
  <si>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</si>
  <si>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</si>
  <si>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</si>
  <si>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</si>
  <si>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</si>
  <si>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</si>
  <si>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</si>
  <si>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</si>
  <si>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</si>
  <si>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</si>
  <si>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</si>
  <si>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</si>
  <si>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</si>
  <si>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</si>
  <si>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</si>
  <si>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</si>
  <si>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</si>
  <si>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</si>
  <si>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</si>
  <si>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</si>
  <si>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</si>
  <si>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</si>
  <si>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</si>
  <si>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</si>
  <si>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</si>
  <si>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</si>
  <si>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</si>
  <si>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</si>
  <si>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</si>
  <si>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</si>
  <si>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</si>
  <si>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</si>
  <si>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</si>
  <si>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</si>
  <si>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</si>
  <si>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</si>
  <si>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</si>
  <si>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</si>
  <si>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</si>
  <si>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</si>
  <si>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</si>
  <si>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</si>
  <si>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</si>
  <si>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</si>
  <si>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</si>
  <si>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</si>
  <si>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</si>
  <si>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</si>
  <si>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</si>
  <si>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</si>
  <si>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</si>
  <si>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</si>
  <si>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</si>
  <si>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</si>
  <si>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</si>
  <si>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</si>
  <si>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</si>
  <si>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</si>
  <si>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</si>
  <si>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</si>
  <si>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</si>
  <si>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</si>
  <si>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</si>
  <si>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</si>
  <si>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</si>
  <si>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</si>
  <si>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</si>
  <si>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</si>
  <si>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</si>
  <si>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</si>
  <si>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</si>
  <si>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</si>
  <si>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</si>
  <si>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</si>
  <si>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</si>
  <si>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</si>
  <si>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</si>
  <si>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</si>
  <si>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</si>
  <si>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</si>
  <si>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</si>
  <si>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</si>
  <si>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</si>
  <si>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</si>
  <si>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</si>
  <si>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</si>
  <si>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</si>
  <si>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</si>
  <si>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</si>
  <si>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</si>
  <si>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</si>
  <si>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</si>
  <si>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</si>
  <si>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</si>
  <si>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</si>
  <si>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</si>
  <si>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</si>
  <si>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</si>
  <si>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</si>
  <si>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</si>
  <si>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</si>
  <si>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</si>
  <si>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</si>
  <si>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</si>
  <si>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</si>
  <si>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</si>
  <si>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</si>
  <si>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</si>
  <si>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</si>
  <si>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</si>
  <si>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</si>
  <si>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</si>
  <si>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</si>
  <si>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</si>
  <si>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</si>
  <si>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</si>
  <si>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</si>
  <si>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</si>
  <si>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</si>
  <si>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</si>
  <si>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</si>
  <si>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</si>
  <si>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</si>
  <si>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</si>
  <si>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</si>
  <si>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</si>
  <si>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</si>
  <si>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</si>
  <si>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</si>
  <si>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</si>
  <si>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</si>
  <si>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</si>
  <si>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</si>
  <si>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</si>
  <si>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</si>
  <si>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</si>
  <si>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</si>
  <si>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</si>
  <si>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</si>
  <si>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</si>
  <si>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</si>
  <si>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</si>
  <si>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</si>
  <si>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</si>
  <si>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</si>
  <si>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</si>
  <si>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</si>
  <si>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</si>
  <si>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</si>
  <si>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</si>
  <si>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</si>
  <si>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</si>
  <si>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</si>
  <si>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</si>
  <si>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</si>
  <si>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</si>
  <si>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</si>
  <si>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</si>
  <si>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</si>
  <si>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</si>
  <si>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</si>
  <si>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</si>
  <si>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</si>
  <si>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</si>
  <si>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</si>
  <si>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</si>
  <si>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</si>
  <si>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</si>
  <si>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</si>
  <si>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</si>
  <si>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</si>
  <si>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</si>
  <si>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</si>
  <si>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</si>
  <si>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</si>
  <si>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</si>
  <si>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</si>
  <si>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</si>
  <si>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</si>
  <si>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</si>
  <si>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</si>
  <si>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</si>
  <si>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</si>
  <si>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</si>
  <si>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</si>
  <si>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</si>
  <si>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</si>
  <si>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</si>
  <si>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</si>
  <si>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</si>
  <si>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</si>
  <si>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</si>
  <si>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</si>
  <si>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</si>
  <si>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</si>
  <si>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</si>
  <si>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</si>
  <si>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</si>
  <si>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</si>
  <si>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</si>
  <si>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</si>
  <si>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</si>
  <si>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</si>
  <si>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</si>
  <si>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</si>
  <si>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</si>
  <si>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</si>
  <si>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</si>
  <si>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</si>
  <si>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</si>
  <si>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</si>
  <si>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</si>
  <si>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</si>
  <si>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</si>
  <si>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</si>
  <si>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</si>
  <si>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</si>
  <si>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</si>
  <si>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</si>
  <si>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</si>
  <si>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</si>
  <si>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</si>
  <si>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</si>
  <si>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</si>
  <si>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</si>
  <si>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</si>
  <si>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</si>
  <si>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</si>
  <si>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</si>
  <si>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</si>
  <si>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</si>
  <si>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</si>
  <si>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</si>
  <si>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</si>
  <si>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</si>
  <si>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</si>
  <si>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</si>
  <si>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</si>
  <si>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</si>
  <si>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</si>
  <si>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</si>
  <si>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</si>
  <si>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</si>
  <si>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</si>
  <si>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</si>
  <si>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</si>
  <si>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</si>
  <si>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</si>
  <si>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</si>
  <si>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</si>
  <si>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</si>
  <si>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</si>
  <si>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</si>
  <si>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</si>
  <si>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</si>
  <si>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</si>
  <si>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</si>
  <si>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</si>
  <si>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</si>
  <si>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</si>
  <si>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</si>
  <si>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</si>
  <si>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</si>
  <si>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</si>
  <si>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</si>
  <si>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</si>
  <si>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</si>
  <si>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</si>
  <si>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</si>
  <si>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</si>
  <si>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</si>
  <si>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</si>
  <si>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</si>
  <si>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</si>
  <si>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</si>
  <si>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</si>
  <si>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</si>
  <si>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</si>
  <si>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</si>
  <si>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</si>
  <si>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</si>
  <si>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</si>
  <si>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</si>
  <si>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</si>
  <si>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</si>
  <si>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</si>
  <si>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</si>
  <si>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</si>
  <si>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</si>
  <si>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</si>
  <si>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</si>
  <si>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</si>
  <si>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</si>
  <si>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</si>
  <si>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</si>
  <si>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</si>
  <si>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</si>
  <si>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</si>
  <si>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</si>
  <si>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</si>
  <si>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</si>
  <si>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</si>
  <si>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</si>
  <si>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</si>
  <si>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</si>
  <si>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</si>
  <si>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</si>
  <si>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</si>
  <si>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</si>
  <si>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</si>
  <si>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</si>
  <si>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</si>
  <si>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</si>
  <si>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</si>
  <si>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</si>
  <si>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</si>
  <si>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</si>
  <si>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</si>
  <si>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</si>
  <si>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</si>
  <si>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</si>
  <si>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</si>
  <si>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</si>
  <si>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</si>
  <si>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</si>
  <si>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</si>
  <si>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</si>
  <si>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</si>
  <si>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</si>
  <si>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</si>
  <si>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</si>
  <si>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</si>
  <si>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</si>
  <si>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</si>
  <si>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</si>
  <si>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</si>
  <si>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</si>
  <si>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</si>
  <si>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</si>
  <si>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</si>
  <si>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</si>
  <si>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</si>
  <si>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</si>
  <si>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</si>
  <si>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</si>
  <si>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</si>
  <si>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</si>
  <si>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</si>
  <si>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</si>
  <si>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</si>
  <si>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</si>
  <si>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</si>
  <si>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</si>
  <si>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</si>
  <si>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</si>
  <si>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</si>
  <si>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</si>
  <si>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</si>
  <si>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</si>
  <si>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</si>
  <si>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</si>
  <si>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</si>
  <si>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</si>
  <si>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</si>
  <si>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</si>
  <si>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</si>
  <si>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</si>
  <si>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</si>
  <si>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</si>
  <si>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</si>
  <si>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</si>
  <si>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</si>
  <si>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</si>
  <si>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</si>
  <si>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</si>
  <si>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</si>
  <si>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</si>
  <si>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</si>
  <si>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</si>
  <si>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</si>
  <si>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</si>
  <si>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</si>
  <si>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</si>
  <si>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</si>
  <si>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</si>
  <si>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</si>
  <si>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</si>
  <si>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</si>
  <si>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</si>
  <si>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</si>
  <si>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</si>
  <si>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</si>
  <si>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</si>
  <si>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</si>
  <si>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</si>
  <si>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</si>
  <si>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</si>
  <si>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</si>
  <si>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</si>
  <si>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</si>
  <si>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</si>
  <si>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</si>
  <si>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</si>
  <si>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</si>
  <si>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</si>
  <si>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</si>
  <si>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</si>
  <si>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</si>
  <si>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</si>
  <si>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</si>
  <si>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</si>
  <si>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</si>
  <si>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</si>
  <si>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</si>
  <si>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</si>
  <si>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</si>
  <si>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</si>
  <si>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</si>
  <si>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</si>
  <si>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</si>
  <si>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</si>
  <si>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</si>
  <si>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</si>
  <si>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</si>
  <si>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</si>
  <si>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</si>
  <si>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</si>
  <si>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</si>
  <si>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</si>
  <si>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</si>
  <si>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</si>
  <si>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</si>
  <si>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</si>
  <si>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</si>
  <si>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</si>
  <si>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</si>
  <si>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</si>
  <si>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</si>
  <si>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</si>
  <si>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</si>
  <si>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</si>
  <si>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</si>
  <si>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</si>
  <si>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</si>
  <si>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</si>
  <si>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</si>
  <si>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</si>
  <si>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</si>
  <si>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</si>
  <si>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</si>
  <si>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</si>
  <si>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</si>
  <si>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</si>
  <si>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</si>
  <si>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</si>
  <si>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</si>
  <si>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</si>
  <si>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</si>
  <si>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</si>
  <si>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</si>
  <si>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</si>
  <si>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</si>
  <si>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</si>
  <si>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</si>
  <si>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</si>
  <si>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</si>
  <si>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</si>
  <si>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</si>
  <si>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</si>
  <si>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</si>
  <si>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</si>
  <si>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</si>
  <si>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</si>
  <si>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</si>
  <si>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</si>
  <si>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</si>
  <si>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</si>
  <si>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</si>
  <si>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</si>
  <si>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</si>
  <si>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</si>
  <si>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</si>
  <si>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</si>
  <si>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</si>
  <si>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</si>
  <si>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</si>
  <si>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</si>
  <si>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</si>
  <si>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</si>
  <si>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</si>
  <si>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</si>
  <si>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</si>
  <si>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</si>
  <si>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</si>
  <si>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</si>
  <si>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</si>
  <si>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</si>
  <si>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</si>
  <si>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</si>
  <si>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</si>
  <si>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</si>
  <si>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</si>
  <si>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</si>
  <si>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</si>
  <si>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</si>
  <si>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</si>
  <si>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</si>
  <si>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</si>
  <si>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</si>
  <si>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</si>
  <si>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</si>
  <si>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</si>
  <si>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</si>
  <si>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</si>
  <si>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</si>
  <si>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</si>
  <si>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</si>
  <si>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</si>
  <si>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</si>
  <si>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</si>
  <si>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</si>
  <si>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</si>
  <si>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</si>
  <si>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</si>
  <si>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</si>
  <si>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</si>
  <si>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</si>
  <si>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</si>
  <si>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</si>
  <si>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</si>
  <si>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</si>
  <si>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</si>
  <si>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</si>
  <si>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</si>
  <si>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</si>
  <si>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</si>
  <si>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</si>
  <si>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</si>
  <si>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</si>
  <si>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</si>
  <si>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</si>
  <si>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</si>
  <si>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</si>
  <si>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</si>
  <si>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</si>
  <si>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</si>
  <si>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</si>
  <si>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</si>
  <si>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</si>
  <si>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</si>
  <si>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</si>
  <si>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</si>
  <si>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</si>
  <si>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</si>
  <si>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</si>
  <si>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</si>
  <si>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</si>
  <si>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</si>
  <si>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</si>
  <si>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</si>
  <si>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</si>
  <si>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</si>
  <si>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</si>
  <si>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</si>
  <si>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</si>
  <si>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</si>
  <si>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</si>
  <si>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</si>
  <si>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</si>
  <si>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</si>
  <si>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</si>
  <si>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</si>
  <si>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</si>
  <si>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</si>
  <si>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</si>
  <si>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</si>
  <si>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</si>
  <si>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</si>
  <si>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</si>
  <si>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</si>
  <si>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</si>
  <si>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</si>
  <si>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</si>
  <si>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</si>
  <si>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</si>
  <si>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</si>
  <si>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</si>
  <si>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</si>
  <si>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</si>
  <si>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</si>
  <si>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</si>
  <si>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</si>
  <si>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</si>
  <si>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</si>
  <si>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</si>
  <si>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</si>
  <si>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</si>
  <si>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</si>
  <si>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</si>
  <si>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</si>
  <si>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</si>
  <si>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</si>
  <si>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</si>
  <si>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</si>
  <si>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</si>
  <si>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</si>
  <si>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</si>
  <si>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</si>
  <si>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</si>
  <si>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</si>
  <si>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</si>
  <si>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</si>
  <si>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</si>
  <si>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</si>
  <si>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</si>
  <si>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</si>
  <si>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</si>
  <si>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</si>
  <si>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</si>
  <si>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</si>
  <si>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</si>
  <si>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</si>
  <si>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</si>
  <si>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</si>
  <si>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</si>
  <si>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</si>
  <si>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</si>
  <si>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</si>
  <si>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</si>
  <si>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</si>
  <si>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</si>
  <si>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</si>
  <si>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</si>
  <si>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</si>
  <si>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</si>
  <si>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</si>
  <si>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</si>
  <si>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</si>
  <si>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</si>
  <si>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</si>
  <si>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</si>
  <si>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</si>
  <si>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</si>
  <si>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</si>
  <si>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</si>
  <si>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</si>
  <si>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</si>
  <si>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</si>
  <si>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</si>
  <si>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</si>
  <si>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</si>
  <si>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</si>
  <si>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</si>
  <si>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</si>
  <si>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</si>
  <si>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</si>
  <si>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</si>
  <si>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</si>
  <si>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</si>
  <si>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</si>
  <si>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</si>
  <si>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</si>
  <si>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</si>
  <si>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</si>
  <si>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</si>
  <si>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</si>
  <si>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</si>
  <si>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</si>
  <si>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</si>
  <si>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</si>
  <si>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</si>
  <si>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</si>
  <si>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</si>
  <si>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</si>
  <si>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</si>
  <si>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</si>
  <si>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</si>
  <si>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</si>
  <si>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</si>
  <si>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</si>
  <si>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</si>
  <si>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</si>
  <si>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</si>
  <si>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</si>
  <si>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</si>
  <si>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</si>
  <si>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</si>
  <si>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</si>
  <si>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</si>
  <si>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</si>
  <si>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</si>
  <si>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</si>
  <si>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</si>
  <si>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</si>
  <si>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</si>
  <si>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</si>
  <si>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</si>
  <si>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</si>
  <si>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</si>
  <si>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</si>
  <si>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</si>
  <si>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</si>
  <si>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</si>
  <si>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</si>
  <si>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</si>
  <si>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</si>
  <si>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</si>
  <si>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</si>
  <si>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</si>
  <si>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</si>
  <si>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</si>
  <si>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</si>
  <si>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</si>
  <si>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</si>
  <si>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</si>
  <si>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</si>
  <si>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</si>
  <si>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</si>
  <si>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</si>
  <si>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</si>
  <si>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</si>
  <si>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</si>
  <si>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</si>
  <si>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</si>
  <si>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</si>
  <si>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</si>
  <si>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</si>
  <si>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</si>
  <si>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</si>
  <si>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</si>
  <si>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</si>
  <si>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</si>
  <si>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</si>
  <si>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</si>
  <si>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</si>
  <si>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</si>
  <si>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</si>
  <si>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</si>
  <si>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</si>
  <si>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</si>
  <si>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</si>
  <si>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</si>
  <si>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</si>
  <si>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</si>
  <si>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</si>
  <si>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</si>
  <si>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</si>
  <si>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</si>
  <si>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</si>
  <si>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</si>
  <si>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</si>
  <si>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</si>
  <si>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</si>
  <si>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</si>
  <si>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</si>
  <si>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</si>
  <si>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</si>
  <si>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</si>
  <si>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</si>
  <si>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</si>
  <si>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</si>
  <si>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</si>
  <si>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</si>
  <si>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</si>
  <si>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</si>
  <si>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</si>
  <si>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</si>
  <si>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</si>
  <si>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</si>
  <si>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</si>
  <si>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</si>
  <si>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</si>
  <si>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</si>
  <si>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</si>
  <si>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</si>
  <si>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</si>
  <si>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</si>
  <si>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</si>
  <si>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</si>
  <si>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</si>
  <si>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</si>
  <si>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</si>
  <si>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</si>
  <si>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</si>
  <si>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</si>
  <si>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</si>
  <si>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</si>
  <si>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</si>
  <si>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</si>
  <si>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</si>
  <si>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</si>
  <si>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</si>
  <si>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</si>
  <si>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</si>
  <si>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</si>
  <si>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</si>
  <si>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</si>
  <si>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</si>
  <si>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</si>
  <si>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</si>
  <si>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</si>
  <si>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</si>
  <si>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</si>
  <si>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</si>
  <si>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</si>
  <si>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</si>
  <si>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</si>
  <si>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</si>
  <si>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</si>
  <si>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</si>
  <si>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</si>
  <si>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</si>
  <si>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</si>
  <si>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</si>
  <si>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</si>
  <si>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</si>
  <si>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</si>
  <si>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</si>
  <si>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</si>
  <si>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</si>
  <si>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</si>
  <si>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</si>
  <si>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</si>
  <si>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</si>
  <si>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</si>
  <si>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</si>
  <si>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</si>
  <si>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</si>
  <si>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</si>
  <si>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</si>
  <si>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</si>
  <si>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</si>
  <si>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</si>
  <si>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</si>
  <si>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</si>
  <si>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</si>
  <si>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</si>
  <si>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</si>
  <si>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</si>
  <si>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</si>
  <si>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</si>
  <si>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</si>
  <si>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</si>
  <si>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</si>
  <si>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</si>
  <si>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</si>
  <si>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</si>
  <si>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</si>
  <si>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</si>
  <si>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</si>
  <si>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</si>
  <si>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</si>
  <si>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</si>
  <si>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</si>
  <si>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</si>
  <si>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</si>
  <si>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</si>
  <si>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</si>
  <si>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</si>
  <si>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</si>
  <si>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</si>
  <si>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</si>
  <si>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</si>
  <si>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</si>
  <si>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</si>
  <si>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</si>
  <si>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</si>
  <si>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</si>
  <si>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</si>
  <si>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</si>
  <si>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</si>
  <si>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</si>
  <si>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</si>
  <si>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</si>
  <si>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</si>
  <si>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</si>
  <si>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</si>
  <si>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</si>
  <si>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</si>
  <si>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</si>
  <si>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</si>
  <si>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</si>
  <si>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</si>
  <si>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</si>
  <si>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</si>
  <si>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</si>
  <si>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</si>
  <si>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</si>
  <si>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</si>
  <si>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</si>
  <si>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</si>
  <si>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</si>
  <si>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</si>
  <si>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</si>
  <si>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</si>
  <si>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</si>
  <si>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</si>
  <si>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</si>
  <si>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</si>
  <si>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</si>
  <si>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</si>
  <si>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</si>
  <si>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</si>
  <si>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</si>
  <si>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</si>
  <si>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</si>
  <si>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</si>
  <si>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</si>
  <si>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</si>
  <si>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</si>
  <si>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</si>
  <si>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</si>
  <si>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</si>
  <si>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</si>
  <si>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</si>
  <si>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</si>
  <si>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</si>
  <si>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</si>
  <si>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</si>
  <si>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</si>
  <si>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</si>
  <si>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</si>
  <si>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</si>
  <si>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</si>
  <si>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</si>
  <si>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</si>
  <si>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</si>
  <si>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</si>
  <si>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</si>
  <si>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</si>
  <si>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</si>
  <si>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</si>
  <si>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</si>
  <si>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</si>
  <si>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</si>
  <si>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</si>
  <si>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</si>
  <si>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</si>
  <si>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</si>
  <si>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</si>
  <si>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</si>
  <si>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</si>
  <si>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</si>
  <si>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</si>
  <si>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</si>
  <si>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</si>
  <si>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</si>
  <si>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</si>
  <si>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</si>
  <si>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</si>
  <si>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</si>
  <si>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</si>
  <si>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</si>
  <si>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</si>
  <si>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</si>
  <si>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</si>
  <si>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</si>
  <si>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</si>
  <si>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</si>
  <si>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</si>
  <si>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</si>
  <si>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</si>
  <si>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</si>
  <si>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</si>
  <si>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</si>
  <si>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</si>
  <si>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</si>
  <si>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</si>
  <si>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</si>
  <si>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</si>
  <si>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</si>
  <si>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</si>
  <si>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</si>
  <si>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</si>
  <si>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</si>
  <si>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</si>
  <si>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</si>
  <si>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</si>
  <si>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</si>
  <si>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</si>
  <si>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</si>
  <si>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</si>
  <si>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</si>
  <si>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</si>
  <si>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</si>
  <si>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</si>
  <si>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</si>
  <si>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</si>
  <si>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</si>
  <si>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</si>
  <si>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</si>
  <si>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</si>
  <si>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</si>
  <si>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</si>
  <si>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</si>
  <si>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</si>
  <si>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</si>
  <si>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</si>
  <si>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</si>
  <si>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</si>
  <si>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</si>
  <si>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</si>
  <si>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</si>
  <si>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</si>
  <si>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</si>
  <si>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</si>
  <si>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</si>
  <si>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</si>
  <si>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</si>
  <si>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</si>
  <si>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</si>
  <si>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</si>
  <si>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</si>
  <si>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</si>
  <si>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</si>
  <si>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</si>
  <si>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</si>
  <si>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</si>
  <si>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</si>
  <si>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</si>
  <si>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</si>
  <si>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</si>
  <si>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</si>
  <si>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</si>
  <si>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</si>
  <si>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</si>
  <si>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</si>
  <si>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</si>
  <si>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</si>
  <si>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</si>
  <si>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</si>
  <si>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</si>
  <si>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</si>
  <si>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</si>
  <si>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</si>
  <si>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</si>
  <si>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</si>
  <si>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</si>
  <si>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</si>
  <si>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</si>
  <si>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</si>
  <si>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</si>
  <si>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</si>
  <si>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</si>
  <si>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</si>
  <si>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</si>
  <si>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</si>
  <si>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</si>
  <si>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</si>
  <si>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</si>
  <si>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</si>
  <si>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</si>
  <si>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</si>
  <si>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</si>
  <si>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</si>
  <si>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</si>
  <si>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</si>
  <si>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</si>
  <si>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</si>
  <si>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</si>
  <si>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</si>
  <si>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</si>
  <si>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</si>
  <si>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</si>
  <si>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</si>
  <si>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</si>
  <si>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</si>
  <si>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</si>
  <si>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</si>
  <si>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</si>
  <si>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</si>
  <si>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</si>
  <si>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</si>
  <si>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</si>
  <si>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</si>
  <si>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</si>
  <si>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</si>
  <si>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</si>
  <si>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</si>
  <si>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</si>
  <si>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</si>
  <si>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</si>
  <si>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</si>
  <si>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</si>
  <si>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</si>
  <si>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</si>
  <si>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</si>
  <si>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</si>
  <si>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</si>
  <si>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</si>
  <si>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</si>
  <si>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</si>
  <si>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</si>
  <si>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</si>
  <si>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</si>
  <si>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</si>
  <si>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</si>
  <si>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</si>
  <si>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</si>
  <si>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</si>
  <si>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</si>
  <si>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</si>
  <si>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</si>
  <si>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</si>
  <si>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</si>
  <si>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</si>
  <si>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</si>
  <si>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</si>
  <si>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</si>
  <si>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</si>
  <si>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</si>
  <si>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</si>
  <si>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</si>
  <si>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</si>
  <si>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</si>
  <si>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</si>
  <si>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</si>
  <si>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</si>
  <si>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</si>
  <si>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</si>
  <si>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</si>
  <si>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</si>
  <si>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</si>
  <si>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</si>
  <si>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</si>
  <si>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</si>
  <si>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</si>
  <si>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</si>
  <si>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</si>
  <si>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</si>
  <si>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</si>
  <si>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</si>
  <si>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</si>
  <si>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</si>
  <si>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</si>
  <si>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</si>
  <si>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</si>
  <si>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</si>
  <si>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</si>
  <si>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</si>
  <si>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</si>
  <si>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</si>
  <si>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</si>
  <si>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</si>
  <si>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</si>
  <si>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</si>
  <si>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</si>
  <si>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</si>
  <si>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</si>
  <si>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</si>
  <si>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</si>
  <si>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</si>
  <si>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</si>
  <si>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</si>
  <si>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</si>
  <si>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</si>
  <si>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</si>
  <si>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</si>
  <si>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</si>
  <si>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</si>
  <si>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</si>
  <si>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</si>
  <si>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</si>
  <si>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</si>
  <si>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</si>
  <si>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</si>
  <si>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</si>
  <si>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</si>
  <si>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</si>
  <si>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</si>
  <si>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</si>
  <si>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</si>
  <si>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</si>
  <si>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</si>
  <si>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</si>
  <si>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</si>
  <si>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</si>
  <si>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</si>
  <si>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</si>
  <si>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</si>
  <si>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</si>
  <si>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</si>
  <si>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</si>
  <si>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</si>
  <si>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</si>
  <si>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</si>
  <si>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</si>
  <si>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</si>
  <si>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</si>
  <si>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</si>
  <si>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</si>
  <si>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</si>
  <si>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</si>
  <si>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</si>
  <si>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</si>
  <si>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</si>
  <si>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</si>
  <si>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</si>
  <si>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</si>
  <si>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</si>
  <si>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</si>
  <si>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</si>
  <si>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</si>
  <si>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</si>
  <si>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</si>
  <si>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</si>
  <si>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</si>
  <si>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</si>
  <si>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</si>
  <si>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</si>
  <si>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</si>
  <si>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</si>
  <si>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</si>
  <si>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</si>
  <si>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</si>
  <si>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</si>
  <si>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</si>
  <si>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</si>
  <si>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</si>
  <si>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</si>
  <si>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</si>
  <si>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</si>
  <si>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</si>
  <si>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</si>
  <si>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</si>
  <si>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</si>
  <si>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</si>
  <si>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</si>
  <si>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</si>
  <si>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</si>
  <si>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</si>
  <si>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</si>
  <si>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</si>
  <si>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</si>
  <si>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</si>
  <si>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</si>
  <si>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</si>
  <si>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</si>
  <si>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</si>
  <si>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</si>
  <si>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</si>
  <si>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</si>
  <si>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</si>
  <si>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</si>
  <si>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</si>
  <si>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</si>
  <si>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</si>
  <si>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</si>
  <si>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</si>
  <si>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</si>
  <si>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</si>
  <si>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</si>
  <si>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</si>
  <si>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</si>
  <si>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</si>
  <si>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</si>
  <si>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</si>
  <si>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</si>
  <si>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</si>
  <si>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</si>
  <si>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</si>
  <si>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</si>
  <si>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</si>
  <si>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</si>
  <si>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</si>
  <si>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</si>
  <si>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</si>
  <si>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</si>
  <si>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</si>
  <si>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</si>
  <si>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</si>
  <si>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</si>
  <si>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</si>
  <si>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</si>
  <si>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</si>
  <si>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</si>
  <si>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</si>
  <si>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</si>
  <si>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</si>
  <si>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</si>
  <si>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</si>
  <si>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</si>
  <si>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</si>
  <si>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</si>
  <si>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</si>
  <si>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</si>
  <si>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</si>
  <si>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</si>
  <si>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</si>
  <si>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</si>
  <si>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</si>
  <si>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</si>
  <si>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</si>
  <si>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</si>
  <si>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</si>
  <si>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</si>
  <si>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</si>
  <si>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</si>
  <si>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</si>
  <si>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</si>
  <si>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</si>
  <si>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</si>
  <si>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</si>
  <si>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</si>
  <si>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</si>
  <si>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</si>
  <si>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</si>
  <si>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</si>
  <si>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</si>
  <si>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</si>
  <si>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</si>
  <si>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</si>
  <si>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</si>
  <si>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</si>
  <si>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</si>
  <si>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</si>
  <si>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</si>
  <si>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</si>
  <si>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</si>
  <si>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</si>
  <si>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</si>
  <si>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</si>
  <si>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</si>
  <si>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</si>
  <si>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</si>
  <si>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</si>
  <si>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</si>
  <si>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</si>
  <si>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</si>
  <si>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</si>
  <si>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</si>
  <si>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</si>
  <si>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</si>
  <si>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</si>
  <si>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</si>
  <si>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</si>
  <si>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</si>
  <si>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</si>
  <si>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</si>
  <si>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</si>
  <si>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</si>
  <si>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</si>
  <si>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</si>
  <si>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</si>
  <si>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</si>
  <si>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</si>
  <si>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</si>
  <si>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</si>
  <si>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</si>
  <si>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</si>
  <si>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</si>
  <si>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</si>
  <si>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</si>
  <si>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</si>
  <si>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</si>
  <si>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</si>
  <si>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</si>
  <si>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</si>
  <si>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</si>
  <si>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</si>
  <si>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</si>
  <si>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</si>
  <si>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</si>
  <si>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</si>
  <si>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</si>
  <si>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</si>
  <si>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</si>
  <si>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</si>
  <si>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</si>
  <si>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</si>
  <si>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</si>
  <si>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</si>
  <si>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</si>
  <si>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</si>
  <si>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</si>
  <si>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</si>
  <si>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</si>
  <si>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</si>
  <si>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</si>
  <si>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</si>
  <si>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</si>
  <si>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</si>
  <si>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</si>
  <si>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</si>
  <si>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</si>
  <si>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</si>
  <si>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</si>
  <si>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</si>
  <si>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</si>
  <si>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</si>
  <si>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</si>
  <si>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</si>
  <si>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</si>
  <si>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</si>
  <si>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</si>
  <si>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</si>
  <si>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</si>
  <si>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</si>
  <si>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</si>
  <si>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</si>
  <si>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</si>
  <si>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</si>
  <si>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</si>
  <si>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</si>
  <si>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</si>
  <si>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</si>
  <si>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</si>
  <si>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</si>
  <si>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</si>
  <si>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</si>
  <si>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</si>
  <si>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</si>
  <si>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</si>
  <si>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</si>
  <si>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</si>
  <si>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</si>
  <si>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</si>
  <si>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</si>
  <si>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</si>
  <si>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</si>
  <si>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</si>
  <si>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</si>
  <si>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</si>
  <si>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</si>
  <si>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</si>
  <si>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</si>
  <si>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</si>
  <si>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</si>
  <si>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</si>
  <si>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</si>
  <si>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</si>
  <si>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</si>
  <si>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</si>
  <si>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</si>
  <si>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</si>
  <si>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</si>
  <si>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</si>
  <si>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</si>
  <si>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</si>
  <si>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</si>
  <si>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</si>
  <si>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</si>
  <si>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</si>
  <si>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</si>
  <si>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</si>
  <si>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</si>
  <si>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</si>
  <si>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</si>
  <si>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</si>
  <si>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</si>
  <si>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</si>
  <si>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</si>
  <si>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</si>
  <si>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</si>
  <si>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</si>
  <si>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</si>
  <si>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</si>
  <si>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</si>
  <si>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</si>
  <si>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</si>
  <si>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</si>
  <si>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</si>
  <si>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</si>
  <si>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</si>
  <si>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</si>
  <si>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</si>
  <si>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</si>
  <si>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</si>
  <si>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</si>
  <si>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</si>
  <si>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</si>
  <si>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</si>
  <si>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</si>
  <si>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</si>
  <si>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</si>
  <si>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</si>
  <si>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</si>
  <si>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</si>
  <si>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</si>
  <si>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</si>
  <si>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</si>
  <si>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</si>
  <si>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</si>
  <si>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</si>
  <si>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</si>
  <si>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</si>
  <si>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</si>
  <si>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</si>
  <si>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</si>
  <si>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</si>
  <si>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</si>
  <si>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</si>
  <si>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</si>
  <si>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</si>
  <si>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</si>
  <si>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</si>
  <si>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</si>
  <si>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</si>
  <si>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</si>
  <si>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</si>
  <si>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</si>
  <si>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</si>
  <si>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</si>
  <si>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</si>
  <si>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</si>
  <si>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</si>
  <si>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</si>
  <si>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</si>
  <si>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</si>
  <si>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</si>
  <si>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</si>
  <si>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</si>
  <si>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</si>
  <si>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</si>
  <si>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</si>
  <si>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</si>
  <si>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</si>
  <si>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</si>
  <si>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</si>
  <si>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</si>
  <si>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</si>
  <si>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</si>
  <si>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</si>
  <si>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</si>
  <si>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</si>
  <si>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</si>
  <si>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</si>
  <si>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</si>
  <si>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</si>
  <si>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</si>
  <si>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</si>
  <si>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</si>
  <si>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</si>
  <si>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</si>
  <si>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</si>
  <si>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</si>
  <si>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</si>
  <si>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</si>
  <si>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</si>
  <si>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</si>
  <si>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</si>
  <si>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</si>
  <si>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</si>
  <si>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</si>
  <si>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</si>
  <si>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</si>
  <si>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</si>
  <si>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</si>
  <si>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</si>
  <si>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</si>
  <si>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</si>
  <si>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</si>
  <si>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</si>
  <si>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</si>
  <si>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</si>
  <si>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</si>
  <si>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</si>
  <si>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</si>
  <si>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</si>
  <si>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</si>
  <si>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</si>
  <si>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</si>
  <si>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</si>
  <si>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</si>
  <si>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</si>
  <si>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</si>
  <si>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</si>
  <si>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</si>
  <si>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</si>
  <si>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</si>
  <si>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</si>
  <si>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</si>
  <si>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</si>
  <si>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</si>
  <si>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</si>
  <si>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</si>
  <si>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</si>
  <si>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</si>
  <si>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</si>
  <si>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</si>
  <si>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</si>
  <si>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</si>
  <si>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</si>
  <si>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</si>
  <si>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</si>
  <si>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</si>
  <si>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</si>
  <si>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</si>
  <si>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</si>
  <si>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</si>
  <si>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</si>
  <si>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</si>
  <si>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</si>
  <si>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</si>
  <si>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</si>
  <si>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</si>
  <si>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</si>
  <si>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</si>
  <si>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</si>
  <si>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</si>
  <si>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</si>
  <si>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</si>
  <si>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</si>
  <si>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</si>
  <si>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</si>
  <si>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</si>
  <si>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</si>
  <si>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</si>
  <si>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</si>
  <si>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</si>
  <si>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</si>
  <si>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</si>
  <si>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</si>
  <si>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</si>
  <si>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</si>
  <si>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</si>
  <si>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</si>
  <si>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</si>
  <si>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</si>
  <si>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</si>
  <si>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</si>
  <si>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</si>
  <si>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</si>
  <si>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</si>
  <si>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</si>
  <si>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</si>
  <si>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</si>
  <si>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</si>
  <si>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</si>
  <si>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</si>
  <si>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</si>
  <si>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</si>
  <si>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</si>
  <si>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</si>
  <si>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</si>
  <si>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</si>
  <si>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</si>
  <si>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</si>
  <si>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</si>
  <si>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</si>
  <si>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</si>
  <si>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</si>
  <si>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</si>
  <si>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</si>
  <si>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</si>
  <si>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</si>
  <si>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</si>
  <si>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</si>
  <si>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</si>
  <si>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</si>
  <si>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</si>
  <si>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</si>
  <si>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</si>
  <si>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</si>
  <si>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</si>
  <si>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</si>
  <si>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</si>
  <si>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</si>
  <si>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</si>
  <si>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</si>
  <si>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</si>
  <si>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</si>
  <si>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</si>
  <si>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</si>
  <si>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</si>
  <si>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</si>
  <si>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</si>
  <si>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</si>
  <si>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</si>
  <si>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</si>
  <si>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</si>
  <si>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</si>
  <si>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</si>
  <si>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</si>
  <si>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</si>
  <si>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</si>
  <si>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</si>
  <si>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</si>
  <si>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</si>
  <si>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</si>
  <si>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</si>
  <si>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</si>
  <si>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</si>
  <si>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</si>
  <si>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</si>
  <si>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</si>
  <si>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</si>
  <si>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</si>
  <si>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</si>
  <si>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</si>
  <si>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</si>
  <si>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</si>
  <si>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</si>
  <si>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</si>
  <si>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</si>
  <si>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</si>
  <si>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</si>
  <si>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</si>
  <si>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</si>
  <si>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</si>
  <si>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</si>
  <si>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</si>
  <si>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</si>
  <si>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</si>
  <si>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</si>
  <si>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</si>
  <si>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</si>
  <si>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</si>
  <si>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</si>
  <si>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</si>
  <si>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</si>
  <si>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</si>
  <si>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</si>
  <si>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</si>
  <si>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</si>
  <si>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</si>
  <si>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</si>
  <si>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</si>
  <si>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</si>
  <si>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</si>
  <si>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</si>
  <si>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</si>
  <si>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</si>
  <si>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</si>
  <si>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</si>
  <si>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</si>
  <si>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</si>
  <si>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</si>
  <si>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</si>
  <si>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</si>
  <si>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</si>
  <si>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</si>
  <si>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</si>
  <si>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</si>
  <si>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</si>
  <si>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</si>
  <si>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</si>
  <si>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</si>
  <si>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</si>
  <si>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</si>
  <si>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</si>
  <si>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</si>
  <si>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</si>
  <si>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</si>
  <si>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</si>
  <si>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</si>
  <si>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</si>
  <si>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</si>
  <si>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</si>
  <si>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</si>
  <si>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</si>
  <si>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</si>
  <si>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</si>
  <si>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</si>
  <si>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</si>
  <si>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</si>
  <si>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</si>
  <si>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</si>
  <si>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</si>
  <si>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</si>
  <si>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</si>
  <si>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</si>
  <si>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</si>
  <si>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</si>
  <si>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</si>
  <si>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</si>
  <si>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</si>
  <si>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</si>
  <si>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</si>
  <si>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</si>
  <si>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</si>
  <si>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</si>
  <si>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</si>
  <si>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</si>
  <si>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</si>
  <si>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</si>
  <si>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</si>
  <si>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</si>
  <si>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</si>
  <si>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</si>
  <si>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</si>
  <si>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</si>
  <si>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</si>
  <si>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</si>
  <si>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</si>
  <si>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</si>
  <si>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</si>
  <si>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</si>
  <si>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</si>
  <si>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</si>
  <si>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</si>
  <si>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</si>
  <si>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</si>
  <si>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</si>
  <si>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</si>
  <si>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</si>
  <si>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</si>
  <si>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</si>
  <si>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</si>
  <si>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</si>
  <si>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</si>
  <si>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</si>
  <si>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</si>
  <si>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</si>
  <si>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</si>
  <si>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</si>
  <si>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</si>
  <si>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</si>
  <si>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</si>
  <si>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</si>
  <si>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</si>
  <si>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</si>
  <si>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</si>
  <si>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</si>
  <si>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</si>
  <si>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</si>
  <si>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</si>
  <si>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</si>
  <si>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</si>
  <si>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</si>
  <si>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</si>
  <si>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</si>
  <si>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</si>
  <si>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</si>
  <si>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</si>
  <si>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</si>
  <si>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</si>
  <si>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</si>
  <si>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</si>
  <si>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</si>
  <si>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</si>
  <si>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</si>
  <si>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</si>
  <si>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</si>
  <si>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</si>
  <si>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</si>
  <si>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</si>
  <si>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</si>
  <si>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</si>
  <si>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</si>
  <si>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</si>
  <si>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</si>
  <si>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</si>
  <si>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</si>
  <si>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</si>
  <si>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</si>
  <si>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</si>
  <si>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</si>
  <si>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</si>
  <si>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</si>
  <si>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</si>
  <si>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</si>
  <si>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</si>
  <si>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</si>
  <si>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</si>
  <si>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</si>
  <si>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</si>
  <si>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</si>
  <si>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</si>
  <si>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</si>
  <si>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</si>
  <si>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</si>
  <si>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</si>
  <si>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</si>
  <si>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</si>
  <si>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</si>
  <si>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</si>
  <si>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</si>
  <si>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</si>
  <si>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</si>
  <si>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</si>
  <si>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</si>
  <si>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</si>
  <si>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</si>
  <si>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</si>
  <si>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</si>
  <si>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</si>
  <si>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</si>
  <si>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</si>
  <si>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</si>
  <si>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</si>
  <si>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</si>
  <si>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</si>
  <si>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</si>
  <si>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</si>
  <si>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</si>
  <si>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</si>
  <si>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</si>
  <si>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</si>
  <si>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</si>
  <si>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</si>
  <si>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</si>
  <si>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</si>
  <si>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</si>
  <si>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</si>
  <si>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</si>
  <si>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</si>
  <si>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</si>
  <si>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</si>
  <si>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</si>
  <si>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</si>
  <si>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</si>
  <si>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</si>
  <si>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</si>
  <si>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</si>
  <si>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</si>
  <si>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</si>
  <si>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</si>
  <si>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</si>
  <si>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</si>
  <si>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</si>
  <si>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</si>
  <si>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</si>
  <si>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</si>
  <si>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</si>
  <si>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</si>
  <si>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</si>
  <si>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</si>
  <si>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</si>
  <si>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</si>
  <si>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</si>
  <si>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</si>
  <si>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</si>
  <si>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</si>
  <si>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</si>
  <si>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</si>
  <si>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</si>
  <si>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</si>
  <si>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</si>
  <si>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</si>
  <si>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</si>
  <si>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</si>
  <si>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</si>
  <si>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</si>
  <si>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</si>
  <si>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</si>
  <si>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</si>
  <si>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</si>
  <si>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</si>
  <si>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</si>
  <si>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</si>
  <si>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</si>
  <si>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</si>
  <si>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</si>
  <si>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</si>
  <si>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</si>
  <si>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</si>
  <si>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</si>
  <si>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</si>
  <si>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</si>
  <si>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</si>
  <si>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</si>
  <si>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</si>
  <si>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</si>
  <si>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</si>
  <si>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</si>
  <si>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</si>
  <si>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</si>
  <si>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</si>
  <si>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</si>
  <si>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</si>
  <si>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</si>
  <si>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</si>
  <si>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</si>
  <si>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</si>
  <si>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</si>
  <si>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</si>
  <si>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</si>
  <si>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</si>
  <si>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</si>
  <si>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</si>
  <si>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</si>
  <si>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</si>
  <si>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</si>
  <si>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</si>
  <si>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</si>
  <si>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</si>
  <si>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</si>
  <si>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</si>
  <si>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</si>
  <si>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</si>
  <si>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</si>
  <si>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</si>
  <si>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</si>
  <si>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</si>
  <si>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</si>
  <si>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</si>
  <si>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</si>
  <si>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</si>
  <si>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</si>
  <si>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</si>
  <si>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</si>
  <si>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</si>
  <si>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</si>
  <si>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</si>
  <si>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</si>
  <si>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</si>
  <si>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</si>
  <si>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</si>
  <si>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</si>
  <si>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</si>
  <si>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</si>
  <si>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</si>
  <si>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</si>
  <si>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</si>
  <si>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</si>
  <si>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</si>
  <si>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</si>
  <si>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</si>
  <si>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</si>
  <si>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</si>
  <si>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</si>
  <si>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</si>
  <si>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</si>
  <si>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</si>
  <si>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</si>
  <si>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</si>
  <si>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</si>
  <si>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</si>
  <si>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</si>
  <si>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</si>
  <si>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</si>
  <si>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</si>
  <si>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</si>
  <si>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</si>
  <si>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</si>
  <si>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</si>
  <si>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</si>
  <si>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</si>
  <si>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</si>
  <si>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</si>
  <si>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</si>
  <si>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</si>
  <si>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</si>
  <si>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</si>
  <si>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</si>
  <si>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</si>
  <si>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</si>
  <si>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</si>
  <si>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</si>
  <si>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</si>
  <si>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</si>
  <si>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</si>
  <si>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</si>
  <si>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</si>
  <si>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</si>
  <si>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</si>
  <si>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</si>
  <si>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</si>
  <si>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</si>
  <si>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</si>
  <si>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</si>
  <si>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</si>
  <si>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</si>
  <si>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</si>
  <si>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</si>
  <si>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</si>
  <si>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</si>
  <si>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</si>
  <si>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</si>
  <si>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</si>
  <si>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</si>
  <si>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</si>
  <si>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</si>
  <si>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</si>
  <si>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</si>
  <si>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</si>
  <si>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</si>
  <si>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</si>
  <si>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</si>
  <si>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</si>
  <si>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</si>
  <si>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</si>
  <si>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</si>
  <si>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</si>
  <si>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</si>
  <si>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</si>
  <si>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</si>
  <si>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</si>
  <si>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</si>
  <si>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</si>
  <si>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</si>
  <si>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</si>
  <si>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</si>
  <si>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</si>
  <si>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</si>
  <si>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</si>
  <si>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</si>
  <si>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</si>
  <si>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</si>
  <si>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</si>
  <si>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</si>
  <si>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</si>
  <si>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</si>
  <si>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</si>
  <si>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</si>
  <si>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</si>
  <si>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</si>
  <si>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</si>
  <si>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</si>
  <si>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</si>
  <si>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</si>
  <si>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</si>
  <si>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</si>
  <si>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</si>
  <si>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</si>
  <si>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</si>
  <si>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</si>
  <si>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</si>
  <si>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</si>
  <si>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</si>
  <si>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</si>
  <si>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</si>
  <si>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</si>
  <si>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</si>
  <si>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</si>
  <si>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</si>
  <si>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</si>
  <si>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</si>
  <si>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</si>
  <si>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</si>
  <si>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</si>
  <si>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</si>
  <si>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</si>
  <si>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</si>
  <si>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</si>
  <si>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</si>
  <si>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</si>
  <si>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</si>
  <si>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</si>
  <si>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</si>
  <si>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</si>
  <si>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</si>
  <si>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</si>
  <si>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</si>
  <si>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</si>
  <si>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</si>
  <si>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</si>
  <si>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</si>
  <si>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</si>
  <si>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</si>
  <si>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</si>
  <si>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</si>
  <si>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</si>
  <si>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</si>
  <si>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</si>
  <si>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</si>
  <si>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</si>
  <si>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</si>
  <si>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</si>
  <si>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</si>
  <si>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</si>
  <si>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</si>
  <si>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</si>
  <si>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</si>
  <si>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</si>
  <si>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</si>
  <si>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</si>
  <si>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</si>
  <si>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</si>
  <si>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</si>
  <si>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</si>
  <si>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</si>
  <si>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</si>
  <si>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</si>
  <si>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</si>
  <si>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</si>
  <si>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</si>
  <si>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</si>
  <si>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</si>
  <si>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</si>
  <si>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</si>
  <si>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</si>
  <si>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</si>
  <si>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</si>
  <si>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</si>
  <si>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</si>
  <si>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</si>
  <si>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</si>
  <si>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</si>
  <si>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</si>
  <si>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</si>
  <si>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</si>
  <si>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</si>
  <si>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</si>
  <si>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</si>
  <si>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</si>
  <si>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</si>
  <si>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</si>
  <si>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</si>
  <si>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</si>
  <si>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</si>
  <si>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</si>
  <si>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</si>
  <si>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</si>
  <si>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</si>
  <si>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</si>
  <si>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</si>
  <si>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</si>
  <si>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</si>
  <si>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</si>
  <si>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</si>
  <si>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</si>
  <si>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</si>
  <si>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</si>
  <si>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</si>
  <si>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</si>
  <si>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</si>
  <si>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</si>
  <si>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</si>
  <si>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</si>
  <si>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</si>
  <si>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</si>
  <si>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</si>
  <si>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</si>
  <si>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</si>
  <si>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</si>
  <si>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</si>
  <si>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</si>
  <si>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</si>
  <si>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</si>
  <si>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</si>
  <si>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</si>
  <si>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</si>
  <si>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</si>
  <si>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</si>
  <si>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</si>
  <si>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</si>
  <si>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</si>
  <si>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</si>
  <si>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</si>
  <si>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</si>
  <si>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</si>
  <si>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</si>
  <si>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</si>
  <si>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</si>
  <si>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</si>
  <si>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</si>
  <si>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</si>
  <si>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</si>
  <si>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</si>
  <si>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</si>
  <si>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</si>
  <si>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</si>
  <si>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</si>
  <si>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</si>
  <si>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</si>
  <si>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</si>
  <si>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</si>
  <si>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</si>
  <si>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</si>
  <si>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</si>
  <si>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</si>
  <si>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</si>
  <si>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</si>
  <si>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</si>
  <si>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</si>
  <si>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</si>
  <si>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</si>
  <si>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</si>
  <si>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</si>
  <si>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</si>
  <si>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</si>
  <si>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</si>
  <si>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</si>
  <si>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</si>
  <si>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</si>
  <si>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</si>
  <si>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</si>
  <si>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</si>
  <si>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</si>
  <si>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</si>
  <si>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</si>
  <si>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</si>
  <si>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</si>
  <si>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</si>
  <si>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</si>
  <si>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</si>
  <si>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</si>
  <si>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</si>
  <si>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</si>
  <si>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</si>
  <si>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</si>
  <si>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</si>
  <si>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</si>
  <si>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</si>
  <si>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</si>
  <si>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</si>
  <si>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</si>
  <si>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</si>
  <si>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</si>
  <si>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</si>
  <si>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</si>
  <si>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</si>
  <si>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</si>
  <si>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</si>
  <si>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</si>
  <si>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</si>
  <si>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</si>
  <si>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</si>
  <si>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</si>
  <si>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</si>
  <si>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</si>
  <si>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</si>
  <si>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</si>
  <si>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</si>
  <si>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</si>
  <si>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</si>
  <si>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</si>
  <si>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</si>
  <si>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</si>
  <si>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</si>
  <si>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</si>
  <si>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</si>
  <si>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</si>
  <si>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</si>
  <si>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</si>
  <si>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</si>
  <si>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</si>
  <si>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</si>
  <si>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</si>
  <si>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</si>
  <si>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</si>
  <si>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</si>
  <si>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</si>
  <si>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</si>
  <si>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</si>
  <si>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</si>
  <si>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</si>
  <si>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</si>
  <si>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</si>
  <si>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</si>
  <si>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</si>
  <si>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</si>
  <si>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</si>
  <si>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</si>
  <si>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</si>
  <si>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</si>
  <si>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</si>
  <si>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</si>
  <si>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</si>
  <si>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</si>
  <si>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</si>
  <si>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</si>
  <si>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</si>
  <si>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</si>
  <si>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</si>
  <si>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</si>
  <si>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</si>
  <si>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</si>
  <si>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</si>
  <si>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</si>
  <si>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</si>
  <si>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</si>
  <si>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</si>
  <si>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</si>
  <si>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</si>
  <si>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</si>
  <si>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</si>
  <si>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</si>
  <si>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</si>
  <si>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</si>
  <si>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</si>
  <si>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</si>
  <si>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</si>
  <si>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</si>
  <si>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</si>
  <si>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</si>
  <si>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</si>
  <si>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</si>
  <si>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</si>
  <si>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</si>
  <si>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</si>
  <si>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</si>
  <si>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</si>
  <si>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</si>
  <si>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</si>
  <si>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</si>
  <si>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</si>
  <si>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</si>
  <si>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</si>
  <si>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</si>
  <si>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</si>
  <si>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</si>
  <si>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</si>
  <si>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</si>
  <si>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</si>
  <si>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</si>
  <si>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</si>
  <si>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</si>
  <si>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</si>
  <si>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</si>
  <si>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</si>
  <si>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</si>
  <si>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</si>
  <si>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</si>
  <si>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</si>
  <si>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</si>
  <si>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</si>
  <si>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</si>
  <si>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</si>
  <si>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</si>
  <si>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</si>
  <si>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</si>
  <si>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</si>
  <si>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</si>
  <si>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</si>
  <si>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</si>
  <si>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</si>
  <si>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</si>
  <si>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</si>
  <si>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</si>
  <si>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</si>
  <si>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</si>
  <si>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</si>
  <si>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</si>
  <si>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</si>
  <si>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</si>
  <si>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</si>
  <si>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</si>
  <si>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</si>
  <si>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</si>
  <si>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</si>
  <si>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</si>
  <si>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</si>
  <si>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</si>
  <si>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</si>
  <si>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</si>
  <si>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</si>
  <si>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</si>
  <si>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</si>
  <si>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</si>
  <si>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</si>
  <si>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</si>
  <si>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</si>
  <si>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</si>
  <si>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</si>
  <si>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</si>
  <si>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</si>
  <si>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</si>
  <si>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</si>
  <si>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</si>
  <si>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</si>
  <si>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</si>
  <si>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</si>
  <si>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</si>
  <si>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</si>
  <si>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</si>
  <si>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</si>
  <si>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</si>
  <si>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</si>
  <si>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</si>
  <si>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</si>
  <si>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</si>
  <si>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</si>
  <si>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</si>
  <si>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</si>
  <si>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</si>
  <si>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</si>
  <si>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</si>
  <si>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</si>
  <si>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</si>
  <si>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</si>
  <si>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</si>
  <si>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</si>
  <si>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</si>
  <si>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</si>
  <si>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</si>
  <si>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</si>
  <si>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</si>
  <si>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</si>
  <si>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</si>
  <si>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</si>
  <si>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</si>
  <si>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</si>
  <si>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</si>
  <si>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</si>
  <si>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</si>
  <si>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</si>
  <si>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</si>
  <si>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</si>
  <si>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</si>
  <si>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</si>
  <si>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</si>
  <si>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</si>
  <si>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</si>
  <si>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</si>
  <si>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</si>
  <si>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</si>
  <si>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</si>
  <si>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</si>
  <si>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</si>
  <si>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</si>
  <si>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</si>
  <si>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</si>
  <si>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</si>
  <si>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</si>
  <si>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</si>
  <si>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</si>
  <si>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</si>
  <si>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</si>
  <si>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</si>
  <si>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</si>
  <si>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</si>
  <si>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</si>
  <si>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</si>
  <si>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</si>
  <si>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</si>
  <si>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</si>
  <si>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</si>
  <si>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</si>
  <si>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</si>
  <si>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</si>
  <si>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</si>
  <si>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</si>
  <si>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</si>
  <si>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</si>
  <si>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</si>
  <si>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</si>
  <si>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</si>
  <si>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</si>
  <si>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</si>
  <si>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</si>
  <si>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</si>
  <si>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</si>
  <si>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</si>
  <si>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</si>
  <si>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</si>
  <si>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</si>
  <si>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</si>
  <si>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</si>
  <si>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</si>
  <si>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</si>
  <si>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</si>
  <si>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</si>
  <si>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</si>
  <si>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</si>
  <si>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</si>
  <si>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</si>
  <si>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</si>
  <si>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</si>
  <si>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</si>
  <si>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</si>
  <si>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</si>
  <si>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</si>
  <si>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</si>
  <si>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</si>
  <si>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</si>
  <si>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</si>
  <si>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</si>
  <si>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</si>
  <si>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</si>
  <si>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</si>
  <si>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</si>
  <si>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</si>
  <si>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</si>
  <si>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</si>
  <si>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</si>
  <si>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</si>
  <si>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</si>
  <si>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</si>
  <si>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</si>
  <si>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</si>
  <si>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</si>
  <si>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</si>
  <si>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</si>
  <si>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</si>
  <si>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</si>
  <si>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</si>
  <si>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</si>
  <si>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</si>
  <si>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</si>
  <si>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</si>
  <si>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</si>
  <si>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</si>
  <si>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</si>
  <si>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</si>
  <si>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</si>
  <si>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</si>
  <si>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</si>
  <si>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</si>
  <si>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</si>
  <si>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</si>
  <si>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</si>
  <si>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</si>
  <si>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</si>
  <si>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</si>
  <si>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</si>
  <si>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</si>
  <si>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</si>
  <si>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</si>
  <si>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</si>
  <si>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</si>
  <si>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</si>
  <si>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</si>
  <si>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</si>
  <si>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</si>
  <si>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</si>
  <si>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</si>
  <si>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</si>
  <si>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</si>
  <si>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</si>
  <si>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</si>
  <si>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</si>
  <si>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</si>
  <si>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</si>
  <si>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</si>
  <si>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</si>
  <si>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</si>
  <si>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</si>
  <si>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</si>
  <si>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</si>
  <si>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</si>
  <si>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</si>
  <si>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</si>
  <si>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</si>
  <si>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</si>
  <si>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</si>
  <si>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</si>
  <si>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</si>
  <si>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</si>
  <si>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</si>
  <si>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</si>
  <si>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</si>
  <si>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</si>
  <si>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</si>
  <si>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</si>
  <si>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</si>
  <si>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</si>
  <si>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</si>
  <si>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</si>
  <si>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</si>
  <si>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</si>
  <si>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</si>
  <si>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</si>
  <si>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</si>
  <si>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</si>
  <si>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</si>
  <si>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</si>
  <si>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</si>
  <si>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</si>
  <si>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</si>
  <si>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</si>
  <si>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</si>
  <si>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</si>
  <si>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</si>
  <si>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</si>
  <si>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</si>
  <si>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</si>
  <si>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</si>
  <si>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</si>
  <si>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</si>
  <si>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</si>
  <si>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</si>
  <si>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</si>
  <si>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</si>
  <si>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</si>
  <si>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</si>
  <si>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</si>
  <si>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</si>
  <si>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</si>
  <si>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</si>
  <si>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</si>
  <si>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</si>
  <si>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</si>
  <si>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</si>
  <si>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</si>
  <si>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</si>
  <si>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</si>
  <si>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</si>
  <si>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</si>
  <si>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</si>
  <si>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</si>
  <si>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</si>
  <si>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</si>
  <si>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</si>
  <si>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</si>
  <si>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</si>
  <si>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</si>
  <si>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</si>
  <si>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</si>
  <si>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</si>
  <si>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</si>
  <si>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</si>
  <si>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</si>
  <si>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</si>
  <si>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</si>
  <si>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</si>
  <si>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</si>
  <si>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</si>
  <si>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</si>
  <si>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</si>
  <si>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</si>
  <si>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</si>
  <si>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</si>
  <si>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</si>
  <si>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</si>
  <si>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</si>
  <si>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</si>
  <si>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</si>
  <si>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</si>
  <si>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</si>
  <si>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</si>
  <si>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</si>
  <si>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</si>
  <si>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</si>
  <si>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</si>
  <si>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</si>
  <si>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</si>
  <si>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</si>
  <si>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</si>
  <si>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</si>
  <si>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</si>
  <si>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</si>
  <si>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</si>
  <si>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</si>
  <si>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</si>
  <si>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</si>
  <si>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</si>
  <si>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</si>
  <si>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</si>
  <si>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</si>
  <si>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</si>
  <si>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</si>
  <si>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</si>
  <si>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</si>
  <si>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</si>
  <si>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</si>
  <si>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</si>
  <si>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</si>
  <si>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</si>
  <si>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</si>
  <si>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</si>
  <si>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</si>
  <si>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</si>
  <si>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</si>
  <si>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</si>
  <si>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</si>
  <si>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</si>
  <si>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</si>
  <si>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</si>
  <si>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</si>
  <si>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</si>
  <si>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</si>
  <si>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</si>
  <si>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</si>
  <si>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</si>
  <si>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</si>
  <si>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</si>
  <si>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</si>
  <si>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</si>
  <si>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</si>
  <si>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</si>
  <si>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</si>
  <si>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</si>
  <si>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</si>
  <si>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</si>
  <si>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</si>
  <si>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</si>
  <si>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</si>
  <si>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</si>
  <si>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</si>
  <si>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</si>
  <si>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</si>
  <si>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</si>
  <si>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</si>
  <si>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</si>
  <si>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</si>
  <si>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</si>
  <si>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</si>
  <si>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</si>
  <si>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</si>
  <si>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</si>
  <si>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</si>
  <si>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</si>
  <si>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</si>
  <si>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</si>
  <si>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</si>
  <si>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</si>
  <si>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</si>
  <si>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</si>
  <si>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</si>
  <si>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</si>
  <si>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</si>
  <si>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</si>
  <si>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</si>
  <si>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</si>
  <si>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</si>
  <si>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</si>
  <si>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</si>
  <si>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</si>
  <si>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</si>
  <si>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</si>
  <si>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</si>
  <si>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</si>
  <si>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</si>
  <si>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</si>
  <si>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</si>
  <si>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</si>
  <si>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</si>
  <si>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</si>
  <si>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</si>
  <si>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</si>
  <si>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</si>
  <si>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</si>
  <si>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</si>
  <si>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</si>
  <si>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</si>
  <si>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</si>
  <si>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</si>
  <si>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</si>
  <si>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</si>
  <si>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</si>
  <si>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</si>
  <si>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</si>
  <si>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</si>
  <si>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</si>
  <si>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</si>
  <si>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</si>
  <si>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</si>
  <si>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</si>
  <si>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</si>
  <si>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</si>
  <si>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</si>
  <si>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</si>
  <si>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</si>
  <si>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</si>
  <si>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</si>
  <si>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</si>
  <si>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</si>
  <si>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</si>
  <si>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</si>
  <si>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</si>
  <si>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</si>
  <si>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</si>
  <si>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</si>
  <si>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</si>
  <si>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</si>
  <si>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</si>
  <si>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</si>
  <si>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</si>
  <si>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</si>
  <si>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</si>
  <si>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</si>
  <si>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</si>
  <si>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</si>
  <si>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</si>
  <si>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</si>
  <si>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</si>
  <si>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</si>
  <si>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</si>
  <si>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</si>
  <si>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</si>
  <si>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</si>
  <si>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</si>
  <si>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</si>
  <si>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</si>
  <si>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</si>
  <si>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</si>
  <si>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</si>
  <si>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</si>
  <si>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</si>
  <si>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</si>
  <si>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</si>
  <si>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</si>
  <si>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</si>
  <si>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</si>
  <si>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</si>
  <si>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</si>
  <si>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</si>
  <si>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</si>
  <si>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</si>
  <si>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</si>
  <si>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</si>
  <si>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</si>
  <si>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</si>
  <si>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</si>
  <si>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</si>
  <si>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</si>
  <si>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</si>
  <si>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</si>
  <si>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</si>
  <si>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</si>
  <si>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</si>
  <si>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</si>
  <si>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</si>
  <si>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</si>
  <si>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</si>
  <si>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</si>
  <si>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</si>
  <si>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</si>
  <si>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</si>
  <si>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</si>
  <si>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</si>
  <si>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</si>
  <si>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</si>
  <si>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</si>
  <si>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</si>
  <si>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</si>
  <si>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</si>
  <si>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</si>
  <si>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</si>
  <si>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</si>
  <si>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</si>
  <si>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</si>
  <si>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</si>
  <si>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</si>
  <si>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</si>
  <si>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</si>
  <si>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</si>
  <si>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</si>
  <si>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</si>
  <si>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</si>
  <si>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</si>
  <si>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</si>
  <si>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</si>
  <si>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</si>
  <si>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</si>
  <si>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</si>
  <si>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</si>
  <si>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</si>
  <si>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</si>
  <si>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</si>
  <si>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</si>
  <si>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</si>
  <si>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</si>
  <si>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</si>
  <si>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</si>
  <si>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</si>
  <si>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</si>
  <si>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</si>
  <si>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</si>
  <si>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</si>
  <si>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</si>
  <si>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</si>
  <si>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</si>
  <si>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</si>
  <si>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</si>
  <si>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</si>
  <si>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</si>
  <si>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</si>
  <si>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</si>
  <si>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</si>
  <si>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</si>
  <si>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</si>
  <si>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</si>
  <si>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</si>
  <si>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</si>
  <si>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</si>
  <si>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</si>
  <si>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</si>
  <si>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</si>
  <si>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</si>
  <si>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</si>
  <si>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</si>
  <si>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</si>
  <si>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</si>
  <si>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</si>
  <si>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</si>
  <si>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</si>
  <si>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</si>
  <si>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</si>
  <si>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</si>
  <si>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</si>
  <si>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</si>
  <si>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</si>
  <si>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</si>
  <si>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</si>
  <si>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</si>
  <si>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</si>
  <si>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</si>
  <si>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</si>
  <si>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</si>
  <si>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</si>
  <si>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</si>
  <si>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</si>
  <si>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</si>
  <si>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</si>
  <si>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</si>
  <si>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</si>
  <si>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</si>
  <si>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</si>
  <si>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</si>
  <si>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</si>
  <si>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</si>
  <si>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</si>
  <si>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</si>
  <si>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</si>
  <si>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</si>
  <si>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</si>
  <si>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</si>
  <si>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</si>
  <si>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</si>
  <si>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</si>
  <si>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</si>
  <si>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</si>
  <si>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</si>
  <si>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</si>
  <si>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</si>
  <si>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</si>
  <si>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</si>
  <si>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</si>
  <si>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</si>
  <si>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</si>
  <si>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</si>
  <si>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</si>
  <si>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</si>
  <si>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</si>
  <si>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</si>
  <si>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</si>
  <si>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</si>
  <si>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</si>
  <si>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</si>
  <si>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</si>
  <si>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</si>
  <si>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</si>
  <si>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</si>
  <si>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</si>
  <si>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</si>
  <si>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</si>
  <si>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</si>
  <si>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</si>
  <si>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</si>
  <si>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</si>
  <si>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</si>
  <si>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</si>
  <si>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</si>
  <si>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</si>
  <si>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</si>
  <si>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</si>
  <si>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</si>
  <si>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</si>
  <si>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</si>
  <si>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</si>
  <si>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</si>
  <si>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</si>
  <si>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</si>
  <si>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</si>
  <si>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</si>
  <si>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</si>
  <si>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</si>
  <si>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</si>
  <si>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</si>
  <si>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</si>
  <si>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</si>
  <si>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</si>
  <si>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</si>
  <si>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</si>
  <si>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</si>
  <si>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</si>
  <si>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</si>
  <si>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</si>
  <si>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</si>
  <si>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</si>
  <si>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</si>
  <si>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</si>
  <si>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</si>
  <si>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</si>
  <si>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</si>
  <si>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</si>
  <si>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</si>
  <si>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</si>
  <si>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</si>
  <si>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</si>
  <si>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</si>
  <si>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</si>
  <si>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</si>
  <si>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</si>
  <si>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</si>
  <si>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</si>
  <si>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</si>
  <si>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</si>
  <si>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</si>
  <si>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</si>
  <si>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</si>
  <si>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</si>
  <si>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</si>
  <si>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</si>
  <si>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</si>
  <si>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</si>
  <si>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</si>
  <si>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</si>
  <si>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</si>
  <si>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</si>
  <si>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</si>
  <si>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</si>
  <si>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</si>
  <si>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</si>
  <si>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</si>
  <si>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</si>
  <si>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</si>
  <si>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</si>
  <si>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</si>
  <si>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</si>
  <si>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</si>
  <si>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</si>
  <si>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</si>
  <si>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</si>
  <si>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</si>
  <si>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</si>
  <si>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</si>
  <si>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</si>
  <si>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</si>
  <si>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</si>
  <si>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</si>
  <si>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</si>
  <si>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</si>
  <si>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</si>
  <si>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</si>
  <si>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</si>
  <si>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</si>
  <si>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</si>
  <si>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</si>
  <si>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</si>
  <si>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</si>
  <si>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</si>
  <si>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</si>
  <si>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</si>
  <si>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</si>
  <si>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</si>
  <si>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</si>
  <si>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</si>
  <si>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</si>
  <si>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</si>
  <si>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</si>
  <si>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</si>
  <si>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</si>
  <si>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</si>
  <si>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</si>
  <si>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</si>
  <si>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</si>
  <si>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</si>
  <si>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</si>
  <si>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</si>
  <si>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</si>
  <si>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</si>
  <si>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</si>
  <si>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</si>
  <si>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</si>
  <si>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</si>
  <si>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</si>
  <si>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</si>
  <si>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</si>
  <si>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</si>
  <si>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</si>
  <si>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</si>
  <si>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</si>
  <si>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</si>
  <si>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</si>
  <si>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</si>
  <si>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</si>
  <si>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</si>
  <si>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</si>
  <si>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</si>
  <si>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</si>
  <si>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</si>
  <si>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</si>
  <si>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</si>
  <si>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</si>
  <si>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</si>
  <si>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</si>
  <si>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</si>
  <si>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</si>
  <si>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</si>
  <si>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</si>
  <si>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</si>
  <si>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</si>
  <si>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</si>
  <si>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</si>
  <si>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</si>
  <si>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</si>
  <si>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</si>
  <si>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</si>
  <si>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</si>
  <si>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</si>
  <si>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</si>
  <si>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</si>
  <si>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</si>
  <si>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</si>
  <si>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</si>
  <si>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</si>
  <si>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</si>
  <si>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</si>
  <si>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</si>
  <si>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</si>
  <si>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</si>
  <si>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</si>
  <si>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</si>
  <si>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</si>
  <si>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</si>
  <si>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</si>
  <si>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</si>
  <si>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</si>
  <si>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</si>
  <si>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</si>
  <si>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</si>
  <si>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</si>
  <si>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</si>
  <si>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</si>
  <si>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</si>
  <si>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</si>
  <si>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</si>
  <si>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</si>
  <si>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</si>
  <si>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</si>
  <si>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</si>
  <si>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</si>
  <si>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</si>
  <si>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</si>
  <si>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</si>
  <si>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</si>
  <si>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</si>
  <si>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</si>
  <si>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</si>
  <si>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</si>
  <si>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</si>
  <si>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</si>
  <si>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</si>
  <si>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</si>
  <si>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</si>
  <si>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</si>
  <si>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</si>
  <si>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</si>
  <si>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</si>
  <si>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</si>
  <si>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</si>
  <si>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</si>
  <si>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</si>
  <si>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</si>
  <si>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</si>
  <si>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</si>
  <si>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</si>
  <si>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</si>
  <si>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</si>
  <si>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</si>
  <si>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</si>
  <si>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</si>
  <si>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</si>
  <si>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</si>
  <si>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</si>
  <si>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</si>
  <si>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</si>
  <si>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</si>
  <si>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</si>
  <si>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</si>
  <si>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</si>
  <si>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</si>
  <si>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</si>
  <si>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</si>
  <si>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</si>
  <si>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</si>
  <si>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</si>
  <si>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</si>
  <si>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</si>
  <si>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</si>
  <si>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</si>
  <si>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</si>
  <si>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</si>
  <si>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</si>
  <si>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</si>
  <si>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</si>
  <si>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</si>
  <si>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</si>
  <si>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</si>
  <si>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</si>
  <si>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</si>
  <si>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</si>
  <si>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</si>
  <si>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</si>
  <si>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</si>
  <si>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</si>
  <si>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</si>
  <si>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</si>
  <si>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</si>
  <si>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</si>
  <si>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</si>
  <si>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</si>
  <si>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</si>
  <si>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</si>
  <si>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</si>
  <si>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</si>
  <si>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</si>
  <si>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</si>
  <si>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</si>
  <si>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</si>
  <si>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</si>
  <si>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</si>
  <si>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</si>
  <si>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</si>
  <si>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</si>
  <si>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</si>
  <si>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</si>
  <si>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</si>
  <si>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</si>
  <si>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</si>
  <si>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</si>
  <si>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</si>
  <si>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</si>
  <si>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</si>
  <si>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</si>
  <si>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</si>
  <si>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</si>
  <si>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</si>
  <si>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</si>
  <si>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</si>
  <si>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</si>
  <si>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</si>
  <si>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</si>
  <si>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</si>
  <si>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</si>
  <si>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</si>
  <si>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</si>
  <si>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</si>
  <si>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</si>
  <si>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</si>
  <si>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</si>
  <si>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</si>
  <si>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</si>
  <si>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</si>
  <si>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</si>
  <si>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</si>
  <si>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</si>
  <si>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</si>
  <si>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</si>
  <si>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</si>
  <si>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</si>
  <si>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</si>
  <si>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</si>
  <si>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</si>
  <si>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</si>
  <si>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</si>
  <si>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</si>
  <si>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</si>
  <si>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</si>
  <si>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</si>
  <si>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</si>
  <si>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</si>
  <si>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</si>
  <si>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</si>
  <si>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</si>
  <si>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</si>
  <si>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</si>
  <si>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</si>
  <si>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</si>
  <si>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</si>
  <si>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</si>
  <si>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</si>
  <si>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</si>
  <si>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</si>
  <si>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</si>
  <si>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</si>
  <si>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</si>
  <si>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</si>
  <si>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</si>
  <si>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</si>
  <si>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</si>
  <si>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</si>
  <si>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</si>
  <si>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</si>
  <si>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</si>
  <si>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</si>
  <si>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</si>
  <si>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</si>
  <si>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</si>
  <si>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</si>
  <si>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</si>
  <si>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</si>
  <si>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</si>
  <si>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</si>
  <si>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</si>
  <si>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</si>
  <si>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</si>
  <si>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</si>
  <si>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</si>
  <si>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</si>
  <si>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</si>
  <si>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</si>
  <si>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</si>
  <si>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</si>
  <si>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</si>
  <si>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</si>
  <si>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</si>
  <si>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</si>
  <si>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</si>
  <si>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</si>
  <si>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</si>
  <si>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</si>
  <si>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</si>
  <si>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</si>
  <si>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</si>
  <si>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</si>
  <si>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</si>
  <si>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</si>
  <si>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</si>
  <si>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</si>
  <si>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</si>
  <si>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</si>
  <si>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</si>
  <si>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</si>
  <si>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</si>
  <si>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</si>
  <si>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</si>
  <si>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</si>
  <si>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</si>
  <si>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</si>
  <si>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</si>
  <si>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</si>
  <si>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</si>
  <si>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</si>
  <si>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</si>
  <si>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</si>
  <si>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</si>
  <si>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</si>
  <si>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</si>
  <si>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</si>
  <si>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</si>
  <si>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</si>
  <si>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</si>
  <si>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</si>
  <si>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</si>
  <si>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</si>
  <si>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</si>
  <si>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</si>
  <si>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</si>
  <si>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</si>
  <si>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</si>
  <si>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</si>
  <si>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</si>
  <si>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</si>
  <si>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</si>
  <si>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</si>
  <si>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</si>
  <si>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</si>
  <si>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</si>
  <si>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</si>
  <si>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</si>
  <si>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</si>
  <si>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</si>
  <si>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</si>
  <si>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</si>
  <si>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</si>
  <si>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</si>
  <si>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</si>
  <si>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</si>
  <si>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</si>
  <si>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</si>
  <si>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</si>
  <si>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</si>
  <si>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</si>
  <si>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</si>
  <si>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</si>
  <si>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</si>
  <si>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</si>
  <si>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</si>
  <si>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</si>
  <si>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</si>
  <si>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</si>
  <si>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</si>
  <si>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</si>
  <si>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</si>
  <si>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</si>
  <si>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</si>
  <si>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</si>
  <si>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</si>
  <si>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</si>
  <si>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</si>
  <si>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</si>
  <si>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</si>
  <si>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</si>
  <si>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</si>
  <si>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</si>
  <si>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</si>
  <si>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</si>
  <si>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</si>
  <si>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</si>
  <si>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</si>
  <si>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</si>
  <si>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</si>
  <si>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</si>
  <si>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</si>
  <si>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</si>
  <si>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</si>
  <si>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</si>
  <si>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</si>
  <si>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</si>
  <si>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</si>
  <si>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</si>
  <si>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</si>
  <si>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</si>
  <si>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</si>
  <si>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</si>
  <si>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</si>
  <si>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</si>
  <si>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</si>
  <si>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</si>
  <si>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</si>
  <si>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</si>
  <si>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</si>
  <si>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</si>
  <si>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</si>
  <si>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</si>
  <si>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</si>
  <si>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</si>
  <si>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</si>
  <si>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</si>
  <si>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</si>
  <si>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</si>
  <si>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</si>
  <si>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</si>
  <si>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</si>
  <si>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</si>
  <si>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</si>
  <si>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</si>
  <si>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</si>
  <si>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</si>
  <si>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</si>
  <si>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</si>
  <si>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</si>
  <si>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</si>
  <si>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</si>
  <si>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</si>
  <si>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</si>
  <si>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</si>
  <si>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</si>
  <si>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</si>
  <si>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</si>
  <si>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</si>
  <si>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</si>
  <si>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</si>
  <si>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</si>
  <si>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</si>
  <si>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</si>
  <si>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</si>
  <si>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</si>
  <si>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</si>
  <si>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</si>
  <si>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</si>
  <si>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</si>
  <si>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</si>
  <si>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</si>
  <si>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</si>
  <si>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</si>
  <si>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</si>
  <si>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</si>
  <si>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</si>
  <si>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</si>
  <si>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</si>
  <si>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</si>
  <si>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</si>
  <si>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</si>
  <si>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</si>
  <si>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</si>
  <si>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</si>
  <si>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</si>
  <si>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</si>
  <si>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</si>
  <si>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</si>
  <si>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</si>
  <si>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</si>
  <si>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</si>
  <si>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</si>
  <si>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</si>
  <si>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</si>
  <si>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</si>
  <si>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</si>
  <si>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</si>
  <si>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</si>
  <si>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</si>
  <si>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</si>
  <si>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</si>
  <si>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</si>
  <si>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</si>
  <si>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</si>
  <si>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</si>
  <si>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</si>
  <si>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</si>
  <si>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</si>
  <si>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</si>
  <si>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</si>
  <si>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</si>
  <si>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</si>
  <si>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</si>
  <si>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</si>
  <si>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</si>
  <si>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</si>
  <si>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</si>
  <si>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</si>
  <si>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</si>
  <si>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</si>
  <si>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</si>
  <si>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</si>
  <si>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</si>
  <si>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</si>
  <si>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</si>
  <si>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</si>
  <si>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</si>
  <si>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</si>
  <si>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</si>
  <si>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</si>
  <si>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</si>
  <si>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</si>
  <si>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</si>
  <si>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</si>
  <si>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</si>
  <si>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</si>
  <si>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</si>
  <si>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</si>
  <si>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</si>
  <si>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</si>
  <si>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</si>
  <si>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</si>
  <si>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</si>
  <si>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</si>
  <si>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</si>
  <si>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</si>
  <si>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</si>
  <si>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</si>
  <si>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</si>
  <si>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</si>
  <si>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</si>
  <si>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</si>
  <si>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</si>
  <si>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</si>
  <si>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</si>
  <si>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</si>
  <si>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</si>
  <si>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</si>
  <si>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</si>
  <si>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</si>
  <si>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</si>
  <si>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</si>
  <si>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</si>
  <si>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</si>
  <si>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</si>
  <si>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</si>
  <si>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</si>
  <si>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</si>
  <si>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</si>
  <si>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</si>
  <si>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</si>
  <si>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</si>
  <si>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</si>
  <si>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</si>
  <si>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</si>
  <si>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</si>
  <si>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</si>
  <si>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</si>
  <si>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</si>
  <si>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</si>
  <si>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</si>
  <si>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</si>
  <si>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</si>
  <si>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</si>
  <si>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</si>
  <si>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</si>
  <si>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</si>
  <si>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</si>
  <si>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</si>
  <si>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</si>
  <si>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</si>
  <si>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</si>
  <si>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</si>
  <si>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</si>
  <si>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</si>
  <si>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</si>
  <si>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</si>
  <si>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</si>
  <si>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</si>
  <si>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</si>
  <si>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</si>
  <si>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</si>
  <si>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</si>
  <si>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</si>
  <si>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</si>
  <si>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</si>
  <si>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</si>
  <si>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</si>
  <si>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</si>
  <si>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</si>
  <si>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</si>
  <si>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</si>
  <si>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</si>
  <si>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</si>
  <si>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</si>
  <si>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</si>
  <si>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</si>
  <si>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</si>
  <si>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</si>
  <si>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</si>
  <si>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</si>
  <si>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</si>
  <si>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</si>
  <si>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</si>
  <si>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</si>
  <si>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</si>
  <si>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</si>
  <si>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</si>
  <si>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</si>
  <si>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</si>
  <si>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</si>
  <si>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</si>
  <si>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</si>
  <si>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</si>
  <si>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</si>
  <si>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</si>
  <si>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</si>
  <si>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</si>
  <si>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</si>
  <si>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</si>
  <si>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</si>
  <si>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</si>
  <si>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</si>
  <si>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</si>
  <si>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</si>
  <si>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</si>
  <si>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</si>
  <si>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</si>
  <si>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</si>
  <si>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</si>
  <si>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</si>
  <si>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</si>
  <si>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</si>
  <si>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</si>
  <si>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</si>
  <si>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</si>
  <si>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</si>
  <si>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</si>
  <si>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</si>
  <si>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</si>
  <si>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</si>
  <si>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</si>
  <si>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</si>
  <si>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</si>
  <si>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</si>
  <si>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</si>
  <si>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</si>
  <si>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</si>
  <si>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</si>
  <si>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</si>
  <si>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</si>
  <si>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</si>
  <si>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</si>
  <si>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</si>
  <si>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</si>
  <si>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</si>
  <si>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</si>
  <si>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</si>
  <si>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</si>
  <si>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</si>
  <si>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</si>
  <si>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</si>
  <si>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</si>
  <si>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</si>
  <si>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</si>
  <si>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</si>
  <si>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</si>
  <si>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</si>
  <si>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</si>
  <si>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</si>
  <si>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</si>
  <si>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</si>
  <si>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</si>
  <si>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</si>
  <si>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</si>
  <si>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</si>
  <si>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</si>
  <si>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</si>
  <si>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</si>
  <si>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</si>
  <si>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</si>
  <si>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</si>
  <si>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</si>
  <si>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</si>
  <si>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</si>
  <si>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</si>
  <si>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</si>
  <si>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</si>
  <si>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</si>
  <si>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</si>
  <si>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</si>
  <si>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</si>
  <si>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</si>
  <si>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</si>
  <si>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</si>
  <si>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</si>
  <si>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</si>
  <si>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</si>
  <si>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</si>
  <si>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</si>
  <si>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</si>
  <si>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</si>
  <si>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</si>
  <si>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</si>
  <si>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</si>
  <si>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</si>
  <si>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</si>
  <si>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</si>
  <si>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</si>
  <si>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</si>
  <si>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</si>
  <si>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</si>
  <si>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</si>
  <si>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</si>
  <si>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</si>
  <si>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</si>
  <si>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</si>
  <si>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</si>
  <si>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</si>
  <si>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</si>
  <si>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</si>
  <si>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</si>
  <si>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</si>
  <si>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</si>
  <si>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</si>
  <si>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</si>
  <si>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</si>
  <si>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</si>
  <si>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</si>
  <si>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</si>
  <si>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</si>
  <si>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</si>
  <si>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</si>
  <si>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</si>
  <si>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</si>
  <si>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</si>
  <si>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</si>
  <si>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</si>
  <si>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</si>
  <si>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</si>
  <si>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</si>
  <si>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</si>
  <si>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</si>
  <si>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</si>
  <si>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</si>
  <si>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</si>
  <si>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</si>
  <si>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</si>
  <si>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</si>
  <si>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</si>
  <si>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</si>
  <si>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</si>
  <si>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</si>
  <si>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</si>
  <si>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</si>
  <si>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</si>
  <si>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</si>
  <si>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</si>
  <si>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</si>
  <si>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</si>
  <si>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</si>
  <si>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</si>
  <si>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</si>
  <si>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</si>
  <si>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</si>
  <si>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</si>
  <si>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</si>
  <si>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</si>
  <si>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</si>
  <si>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</si>
  <si>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</si>
  <si>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</si>
  <si>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</si>
  <si>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</si>
  <si>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</si>
  <si>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</si>
  <si>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</si>
  <si>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</si>
  <si>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</si>
  <si>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</si>
  <si>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</si>
  <si>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</si>
  <si>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</si>
  <si>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</si>
  <si>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</si>
  <si>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</si>
  <si>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</si>
  <si>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</si>
  <si>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</si>
  <si>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</si>
  <si>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</si>
  <si>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</si>
  <si>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</si>
  <si>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</si>
  <si>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</si>
  <si>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</si>
  <si>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</si>
  <si>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</si>
  <si>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</si>
  <si>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</si>
  <si>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</si>
  <si>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</si>
  <si>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</si>
  <si>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</si>
  <si>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</si>
  <si>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</si>
  <si>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</si>
  <si>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</si>
  <si>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</si>
  <si>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</si>
  <si>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</si>
  <si>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</si>
  <si>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</si>
  <si>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</si>
  <si>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</si>
  <si>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</si>
  <si>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</si>
  <si>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</si>
  <si>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</si>
  <si>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</si>
  <si>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</si>
  <si>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</si>
  <si>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</si>
  <si>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</si>
  <si>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</si>
  <si>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</si>
  <si>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</si>
  <si>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</si>
  <si>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</si>
  <si>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</si>
  <si>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</si>
  <si>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</si>
  <si>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</si>
  <si>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</si>
  <si>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</si>
  <si>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</si>
  <si>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</si>
  <si>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</si>
  <si>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</si>
  <si>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</si>
  <si>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</si>
  <si>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</si>
  <si>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</si>
  <si>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</si>
  <si>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</si>
  <si>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</si>
  <si>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</si>
  <si>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</si>
  <si>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</si>
  <si>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</si>
  <si>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</si>
  <si>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</si>
  <si>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</si>
  <si>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</si>
  <si>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</si>
  <si>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</si>
  <si>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</si>
  <si>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</si>
  <si>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</si>
  <si>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</si>
  <si>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</si>
  <si>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</si>
  <si>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</si>
  <si>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</si>
  <si>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</si>
  <si>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</si>
  <si>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</si>
  <si>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</si>
  <si>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</si>
  <si>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</si>
  <si>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</si>
  <si>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</si>
  <si>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</si>
  <si>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</si>
  <si>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</si>
  <si>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</si>
  <si>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</si>
  <si>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</si>
  <si>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</si>
  <si>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</si>
  <si>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</si>
  <si>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</si>
  <si>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</si>
  <si>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</si>
  <si>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</si>
  <si>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</si>
  <si>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</si>
  <si>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</si>
  <si>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</si>
  <si>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</si>
  <si>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</si>
  <si>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</si>
  <si>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</si>
  <si>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</si>
  <si>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</si>
  <si>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</si>
  <si>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</si>
  <si>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</si>
  <si>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</si>
  <si>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</si>
  <si>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</si>
  <si>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</si>
  <si>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</si>
  <si>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</si>
  <si>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</si>
  <si>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</si>
  <si>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</si>
  <si>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</si>
  <si>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</si>
  <si>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</si>
  <si>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</si>
  <si>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</si>
  <si>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</si>
  <si>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</si>
  <si>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</si>
  <si>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</si>
  <si>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</si>
  <si>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</si>
  <si>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</si>
  <si>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</si>
  <si>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</si>
  <si>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</si>
  <si>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</si>
  <si>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</si>
  <si>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</si>
  <si>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</si>
  <si>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</si>
  <si>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</si>
  <si>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</si>
  <si>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</si>
  <si>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</si>
  <si>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</si>
  <si>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</si>
  <si>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</si>
  <si>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</si>
  <si>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</si>
  <si>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</si>
  <si>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</si>
  <si>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</si>
  <si>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</si>
  <si>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</si>
  <si>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</si>
  <si>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</si>
  <si>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</si>
  <si>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</si>
  <si>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</si>
  <si>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</si>
  <si>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</si>
  <si>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</si>
  <si>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</si>
  <si>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</si>
  <si>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</si>
  <si>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</si>
  <si>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</si>
  <si>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</si>
  <si>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</si>
  <si>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</si>
  <si>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</si>
  <si>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</si>
  <si>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</si>
  <si>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</si>
  <si>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</si>
  <si>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</si>
  <si>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</si>
  <si>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</si>
  <si>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</si>
  <si>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</si>
  <si>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</si>
  <si>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</si>
  <si>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</si>
  <si>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</si>
  <si>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</si>
  <si>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</si>
  <si>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</si>
  <si>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</si>
  <si>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</si>
  <si>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</si>
  <si>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</si>
  <si>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</si>
  <si>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</si>
  <si>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</si>
  <si>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</si>
  <si>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</si>
  <si>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</si>
  <si>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</si>
  <si>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</si>
  <si>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</si>
  <si>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</si>
  <si>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</si>
  <si>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</si>
  <si>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</si>
  <si>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</si>
  <si>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</si>
  <si>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</si>
  <si>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</si>
  <si>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</si>
  <si>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</si>
  <si>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</si>
  <si>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</si>
  <si>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</si>
  <si>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</si>
  <si>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</si>
  <si>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</si>
  <si>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</si>
  <si>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</si>
  <si>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</si>
  <si>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</si>
  <si>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</si>
  <si>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</si>
  <si>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</si>
  <si>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</si>
  <si>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</si>
  <si>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</si>
  <si>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</si>
  <si>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</si>
  <si>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</si>
  <si>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</si>
  <si>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</si>
  <si>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</si>
  <si>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</si>
  <si>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</si>
  <si>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</si>
  <si>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</si>
  <si>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</si>
  <si>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</si>
  <si>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</si>
  <si>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</si>
  <si>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</si>
  <si>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</si>
  <si>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</si>
  <si>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</si>
  <si>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</si>
  <si>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</si>
  <si>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</si>
  <si>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</si>
  <si>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</si>
  <si>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</si>
  <si>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</si>
  <si>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</si>
  <si>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</si>
  <si>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</si>
  <si>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</si>
  <si>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</si>
  <si>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</si>
  <si>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</si>
  <si>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</si>
  <si>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</si>
  <si>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</si>
  <si>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</si>
  <si>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</si>
  <si>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</si>
  <si>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</si>
  <si>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</si>
  <si>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</si>
  <si>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</si>
  <si>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</si>
  <si>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</si>
  <si>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</si>
  <si>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</si>
  <si>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</si>
  <si>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</si>
  <si>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</si>
  <si>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</si>
  <si>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</si>
  <si>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</si>
  <si>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</si>
  <si>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</si>
  <si>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</si>
  <si>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</si>
  <si>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</si>
  <si>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</si>
  <si>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</si>
  <si>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</si>
  <si>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</si>
  <si>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</si>
  <si>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</si>
  <si>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</si>
  <si>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</si>
  <si>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</si>
  <si>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</si>
  <si>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</si>
  <si>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</si>
  <si>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</si>
  <si>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</si>
  <si>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</si>
  <si>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</si>
  <si>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</si>
  <si>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</si>
  <si>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</si>
  <si>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</si>
  <si>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</si>
  <si>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</si>
  <si>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</si>
  <si>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</si>
  <si>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</si>
  <si>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</si>
  <si>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</si>
  <si>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</si>
  <si>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</si>
  <si>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</si>
  <si>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</si>
  <si>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</si>
  <si>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</si>
  <si>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</si>
  <si>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</si>
  <si>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</si>
  <si>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</si>
  <si>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</si>
  <si>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</si>
  <si>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</si>
  <si>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</si>
  <si>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</si>
  <si>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</si>
  <si>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</si>
  <si>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</si>
  <si>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</si>
  <si>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</si>
  <si>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</si>
  <si>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</si>
  <si>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</si>
  <si>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</si>
  <si>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</si>
  <si>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</si>
  <si>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</si>
  <si>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</si>
  <si>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</si>
  <si>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</si>
  <si>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</si>
  <si>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</si>
  <si>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</si>
  <si>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</si>
  <si>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</si>
  <si>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</si>
  <si>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</si>
  <si>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</si>
  <si>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</si>
  <si>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</si>
  <si>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</si>
  <si>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</si>
  <si>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</si>
  <si>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</si>
  <si>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</si>
  <si>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</si>
  <si>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</si>
  <si>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</si>
  <si>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</si>
  <si>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</si>
  <si>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</si>
  <si>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</si>
  <si>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</si>
  <si>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</si>
  <si>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</si>
  <si>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</si>
  <si>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</si>
  <si>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</si>
  <si>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</si>
  <si>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</si>
  <si>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</si>
  <si>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</si>
  <si>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</si>
  <si>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</si>
  <si>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</si>
  <si>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</si>
  <si>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</si>
  <si>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</si>
  <si>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</si>
  <si>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</si>
  <si>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</si>
  <si>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</si>
  <si>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</si>
  <si>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</si>
  <si>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</si>
  <si>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</si>
  <si>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</si>
  <si>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</si>
  <si>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</si>
  <si>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</si>
  <si>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</si>
  <si>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</si>
  <si>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</si>
  <si>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</si>
  <si>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</si>
  <si>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</si>
  <si>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</si>
  <si>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</si>
  <si>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</si>
  <si>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</si>
  <si>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</si>
  <si>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</si>
  <si>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</si>
  <si>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</si>
  <si>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</si>
  <si>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</si>
  <si>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</si>
  <si>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</si>
  <si>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</si>
  <si>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</si>
  <si>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</si>
  <si>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</si>
  <si>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</si>
  <si>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</si>
  <si>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</si>
  <si>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</si>
  <si>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</si>
  <si>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</si>
  <si>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</si>
  <si>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</si>
  <si>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</si>
  <si>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</si>
  <si>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</si>
  <si>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</si>
  <si>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</si>
  <si>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</si>
  <si>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</si>
  <si>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</si>
  <si>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</si>
  <si>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</si>
  <si>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</si>
  <si>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</si>
  <si>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</si>
  <si>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</si>
  <si>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</si>
  <si>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</si>
  <si>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</si>
  <si>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</si>
  <si>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</si>
  <si>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</si>
  <si>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</si>
  <si>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</si>
  <si>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</si>
  <si>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</si>
  <si>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</si>
  <si>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</si>
  <si>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</si>
  <si>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</si>
  <si>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</si>
  <si>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</si>
  <si>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</si>
  <si>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</si>
  <si>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</si>
  <si>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</si>
  <si>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</si>
  <si>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</si>
  <si>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</si>
  <si>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</si>
  <si>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</si>
  <si>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</si>
  <si>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</si>
  <si>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</si>
  <si>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</si>
  <si>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</si>
  <si>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</si>
  <si>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</si>
  <si>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</si>
  <si>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</si>
  <si>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</si>
  <si>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</si>
  <si>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</si>
  <si>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</si>
  <si>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</si>
  <si>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</si>
  <si>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</si>
  <si>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</si>
  <si>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</si>
  <si>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</si>
  <si>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</si>
  <si>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</si>
  <si>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</si>
  <si>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</si>
  <si>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</si>
  <si>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</si>
  <si>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</si>
  <si>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</si>
  <si>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</si>
  <si>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</si>
  <si>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</si>
  <si>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</si>
  <si>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</si>
  <si>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</si>
  <si>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</si>
  <si>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</si>
  <si>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</si>
  <si>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</si>
  <si>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</si>
  <si>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</si>
  <si>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</si>
  <si>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</si>
  <si>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</si>
  <si>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</si>
  <si>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</si>
  <si>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</si>
  <si>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</si>
  <si>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</si>
  <si>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</si>
  <si>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</si>
  <si>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</si>
  <si>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</si>
  <si>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</si>
  <si>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</si>
  <si>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</si>
  <si>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</si>
  <si>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</si>
  <si>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</si>
  <si>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</si>
  <si>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</si>
  <si>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</si>
  <si>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</si>
  <si>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</si>
  <si>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</si>
  <si>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</si>
  <si>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</si>
  <si>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</si>
  <si>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</si>
  <si>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</si>
  <si>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</si>
  <si>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</si>
  <si>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</si>
  <si>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</si>
  <si>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</si>
  <si>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</si>
  <si>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</si>
  <si>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</si>
  <si>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</si>
  <si>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</si>
  <si>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</si>
  <si>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</si>
  <si>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</si>
  <si>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</si>
  <si>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</si>
  <si>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</si>
  <si>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</si>
  <si>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</si>
  <si>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</si>
  <si>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</si>
  <si>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</si>
  <si>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</si>
  <si>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</si>
  <si>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</si>
  <si>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</si>
  <si>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</si>
  <si>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</si>
  <si>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</si>
  <si>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</si>
  <si>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</si>
  <si>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</si>
  <si>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</si>
  <si>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</si>
  <si>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</si>
  <si>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</si>
  <si>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</si>
  <si>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</si>
  <si>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</si>
  <si>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</si>
  <si>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</si>
  <si>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</si>
  <si>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</si>
  <si>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</si>
  <si>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</si>
  <si>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</si>
  <si>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</si>
  <si>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</si>
  <si>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</si>
  <si>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</si>
  <si>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</si>
  <si>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</si>
  <si>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</si>
  <si>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</si>
  <si>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</si>
  <si>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</si>
  <si>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</si>
  <si>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</si>
  <si>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</si>
  <si>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</si>
  <si>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</si>
  <si>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</si>
  <si>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</si>
  <si>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</si>
  <si>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</si>
  <si>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</si>
  <si>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</si>
  <si>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</si>
  <si>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</si>
  <si>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</si>
  <si>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</si>
  <si>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</si>
  <si>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</si>
  <si>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</si>
  <si>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</si>
  <si>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</si>
  <si>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</si>
  <si>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</si>
  <si>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</si>
  <si>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</si>
  <si>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</si>
  <si>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</si>
  <si>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</si>
  <si>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</si>
  <si>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</si>
  <si>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</si>
  <si>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</si>
  <si>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</si>
  <si>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</si>
  <si>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</si>
  <si>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</si>
  <si>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</si>
  <si>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</si>
  <si>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</si>
  <si>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</si>
  <si>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</si>
  <si>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</si>
  <si>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</si>
  <si>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</si>
  <si>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</si>
  <si>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</si>
  <si>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</si>
  <si>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</si>
  <si>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</si>
  <si>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</si>
  <si>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</si>
  <si>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</si>
  <si>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</si>
  <si>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</si>
  <si>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</si>
  <si>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</si>
  <si>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</si>
  <si>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</si>
  <si>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</si>
  <si>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</si>
  <si>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</si>
  <si>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</si>
  <si>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</si>
  <si>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</si>
  <si>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</si>
  <si>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</si>
  <si>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</si>
  <si>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</si>
  <si>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</si>
  <si>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</si>
  <si>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</si>
  <si>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</si>
  <si>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</si>
  <si>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</si>
  <si>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</si>
  <si>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</si>
  <si>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</si>
  <si>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</si>
  <si>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</si>
  <si>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</si>
  <si>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</si>
  <si>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</si>
  <si>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</si>
  <si>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</si>
  <si>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</si>
  <si>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</si>
  <si>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</si>
  <si>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</si>
  <si>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</si>
  <si>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</si>
  <si>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</si>
  <si>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</si>
  <si>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</si>
  <si>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</si>
  <si>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</si>
  <si>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</si>
  <si>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</si>
  <si>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</si>
  <si>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</si>
  <si>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</si>
  <si>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</si>
  <si>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</si>
  <si>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</si>
  <si>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</si>
  <si>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</si>
  <si>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</si>
  <si>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</si>
  <si>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</si>
  <si>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</si>
  <si>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</si>
  <si>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</si>
  <si>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</si>
  <si>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</si>
  <si>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</si>
  <si>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</si>
  <si>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</si>
  <si>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</si>
  <si>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</si>
  <si>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</si>
  <si>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</si>
  <si>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</si>
  <si>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</si>
  <si>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</si>
  <si>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</si>
  <si>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</si>
  <si>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</si>
  <si>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</si>
  <si>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</si>
  <si>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</si>
  <si>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</si>
  <si>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</si>
  <si>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</si>
  <si>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</si>
  <si>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</si>
  <si>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</si>
  <si>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</si>
  <si>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</si>
  <si>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</si>
  <si>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</si>
  <si>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</si>
  <si>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</si>
  <si>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</si>
  <si>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</si>
  <si>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</si>
  <si>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</si>
  <si>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</si>
  <si>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</si>
  <si>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</si>
  <si>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</si>
  <si>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</si>
  <si>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</si>
  <si>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</si>
  <si>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</si>
  <si>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</si>
  <si>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</si>
  <si>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</si>
  <si>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</si>
  <si>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</si>
  <si>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</si>
  <si>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</si>
  <si>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</si>
  <si>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</si>
  <si>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</si>
  <si>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</si>
  <si>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</si>
  <si>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</si>
  <si>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</si>
  <si>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</si>
  <si>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</si>
  <si>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</si>
  <si>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</si>
  <si>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</si>
  <si>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</si>
  <si>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</si>
  <si>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</si>
  <si>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</si>
  <si>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</si>
  <si>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</si>
  <si>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</si>
  <si>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</si>
  <si>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</si>
  <si>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</si>
  <si>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</si>
  <si>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</si>
  <si>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</si>
  <si>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</si>
  <si>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</si>
  <si>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</si>
  <si>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</si>
  <si>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</si>
  <si>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</si>
  <si>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</si>
  <si>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</si>
  <si>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</si>
  <si>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</si>
  <si>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</si>
  <si>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</si>
  <si>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</si>
  <si>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</si>
  <si>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</si>
  <si>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</si>
  <si>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</si>
  <si>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</si>
  <si>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</si>
  <si>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</si>
  <si>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</si>
  <si>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</si>
  <si>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</si>
  <si>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</si>
  <si>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</si>
  <si>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</si>
  <si>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</si>
  <si>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</si>
  <si>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</si>
  <si>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</si>
  <si>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</si>
  <si>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</si>
  <si>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</si>
  <si>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</si>
  <si>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</si>
  <si>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</si>
  <si>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</si>
  <si>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</si>
  <si>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</si>
  <si>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</si>
  <si>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</si>
  <si>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</si>
  <si>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</si>
  <si>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</si>
  <si>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</si>
  <si>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</si>
  <si>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</si>
  <si>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</si>
  <si>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</si>
  <si>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</si>
  <si>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</si>
  <si>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</si>
  <si>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</si>
  <si>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</si>
  <si>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</si>
  <si>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</si>
  <si>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</si>
  <si>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</si>
  <si>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</si>
  <si>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</si>
  <si>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</si>
  <si>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</si>
  <si>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</si>
  <si>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</si>
  <si>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</si>
  <si>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</si>
  <si>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</si>
  <si>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</si>
  <si>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</si>
  <si>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</si>
  <si>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</si>
  <si>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</si>
  <si>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</si>
  <si>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</si>
  <si>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</si>
  <si>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</si>
  <si>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</si>
  <si>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</si>
  <si>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</si>
  <si>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</si>
  <si>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</si>
  <si>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</si>
  <si>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</si>
  <si>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</si>
  <si>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</si>
  <si>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</si>
  <si>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</si>
  <si>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</si>
  <si>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</si>
  <si>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</si>
  <si>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</si>
  <si>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</si>
  <si>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</si>
  <si>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</si>
  <si>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</si>
  <si>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</si>
  <si>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</si>
  <si>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</si>
  <si>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</si>
  <si>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</si>
  <si>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</si>
  <si>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</si>
  <si>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</si>
  <si>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</si>
  <si>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</si>
  <si>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</si>
  <si>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</si>
  <si>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</si>
  <si>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</si>
  <si>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</si>
  <si>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</si>
  <si>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</si>
  <si>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</si>
  <si>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</si>
  <si>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</si>
  <si>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</si>
  <si>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</si>
  <si>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</si>
  <si>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</si>
  <si>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</si>
  <si>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</si>
  <si>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</si>
  <si>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</si>
  <si>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</si>
  <si>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</si>
  <si>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</si>
  <si>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</si>
  <si>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</si>
  <si>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</si>
  <si>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</si>
  <si>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</si>
  <si>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</si>
  <si>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</si>
  <si>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</si>
  <si>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</si>
  <si>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</si>
  <si>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</si>
  <si>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</si>
  <si>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</si>
  <si>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</si>
  <si>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</si>
  <si>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</si>
  <si>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</si>
  <si>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</si>
  <si>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</si>
  <si>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</si>
  <si>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</si>
  <si>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</si>
  <si>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</si>
  <si>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</si>
  <si>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</si>
  <si>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</si>
  <si>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</si>
  <si>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</si>
  <si>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</si>
  <si>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</si>
  <si>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</si>
  <si>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</si>
  <si>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</si>
  <si>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</si>
  <si>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</si>
  <si>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</si>
  <si>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</si>
  <si>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</si>
  <si>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</si>
  <si>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</si>
  <si>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</si>
  <si>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</si>
  <si>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</si>
  <si>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</si>
  <si>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</si>
  <si>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</si>
  <si>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</si>
  <si>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</si>
  <si>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</si>
  <si>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</si>
  <si>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</si>
  <si>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</si>
  <si>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</si>
  <si>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</si>
  <si>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</si>
  <si>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</si>
  <si>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</si>
  <si>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</si>
  <si>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</si>
  <si>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</si>
  <si>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</si>
  <si>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</si>
  <si>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</si>
  <si>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</si>
  <si>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</si>
  <si>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</si>
  <si>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</si>
  <si>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</si>
  <si>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</si>
  <si>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</si>
  <si>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</si>
  <si>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</si>
  <si>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</si>
  <si>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</si>
  <si>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</si>
  <si>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</si>
  <si>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</si>
  <si>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</si>
  <si>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</si>
  <si>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</si>
  <si>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</si>
  <si>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</si>
  <si>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</si>
  <si>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</si>
  <si>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</si>
  <si>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</si>
  <si>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</si>
  <si>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</si>
  <si>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</si>
  <si>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</si>
  <si>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</si>
  <si>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</si>
  <si>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</si>
  <si>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</si>
  <si>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</si>
  <si>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</si>
  <si>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</si>
  <si>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</si>
  <si>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</si>
  <si>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</si>
  <si>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</si>
  <si>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</si>
  <si>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</si>
  <si>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</si>
  <si>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</si>
  <si>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</si>
  <si>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</si>
  <si>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</si>
  <si>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</si>
  <si>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</si>
  <si>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</si>
  <si>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</si>
  <si>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</si>
  <si>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</si>
  <si>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</si>
  <si>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</si>
  <si>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</si>
  <si>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</si>
  <si>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</si>
  <si>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</si>
  <si>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</si>
  <si>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</si>
  <si>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</si>
  <si>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</si>
  <si>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</si>
  <si>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</si>
  <si>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</si>
  <si>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</si>
  <si>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</si>
  <si>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</si>
  <si>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</si>
  <si>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</si>
  <si>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</si>
  <si>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</si>
  <si>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</si>
  <si>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</si>
  <si>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</si>
  <si>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</si>
  <si>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</si>
  <si>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</si>
  <si>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</si>
  <si>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</si>
  <si>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</si>
  <si>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</si>
  <si>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</si>
  <si>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</si>
  <si>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</si>
  <si>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</si>
  <si>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</si>
  <si>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</si>
  <si>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</si>
  <si>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</si>
  <si>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</si>
  <si>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</si>
  <si>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</si>
  <si>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</si>
  <si>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</si>
  <si>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</si>
  <si>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</si>
  <si>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</si>
  <si>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</si>
  <si>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</si>
  <si>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</si>
  <si>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</si>
  <si>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</si>
  <si>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</si>
  <si>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</si>
  <si>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</si>
  <si>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</si>
  <si>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</si>
  <si>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</si>
  <si>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</si>
  <si>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</si>
  <si>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</si>
  <si>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</si>
  <si>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</si>
  <si>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</si>
  <si>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</si>
  <si>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</si>
  <si>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</si>
  <si>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</si>
  <si>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</si>
  <si>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</si>
  <si>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</si>
  <si>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</si>
  <si>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</si>
  <si>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</si>
  <si>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</si>
  <si>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</si>
  <si>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</si>
  <si>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</si>
  <si>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</si>
  <si>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</si>
  <si>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</si>
  <si>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</si>
  <si>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</si>
  <si>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</si>
  <si>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</si>
  <si>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</si>
  <si>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</si>
  <si>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</si>
  <si>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</si>
  <si>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</si>
  <si>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</si>
  <si>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</si>
  <si>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</si>
  <si>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</si>
  <si>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</si>
  <si>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</si>
  <si>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</si>
  <si>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</si>
  <si>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</si>
  <si>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</si>
  <si>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</si>
  <si>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</si>
  <si>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</si>
  <si>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</si>
  <si>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</si>
  <si>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</si>
  <si>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</si>
  <si>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</si>
  <si>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</si>
  <si>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</si>
  <si>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</si>
  <si>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</si>
  <si>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</si>
  <si>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</si>
  <si>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</si>
  <si>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</si>
  <si>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</si>
  <si>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</si>
  <si>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</si>
  <si>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</si>
  <si>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</si>
  <si>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</si>
  <si>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</si>
  <si>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</si>
  <si>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</si>
  <si>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</si>
  <si>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</si>
  <si>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</si>
  <si>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</si>
  <si>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</si>
  <si>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</si>
  <si>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</si>
  <si>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</si>
  <si>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</si>
  <si>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</si>
  <si>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</si>
  <si>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</si>
  <si>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</si>
  <si>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</si>
  <si>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</si>
  <si>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</si>
  <si>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</si>
  <si>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</si>
  <si>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</si>
  <si>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</si>
  <si>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</si>
  <si>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</si>
  <si>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</si>
  <si>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</si>
  <si>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</si>
  <si>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</si>
  <si>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</si>
  <si>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</si>
  <si>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</si>
  <si>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</si>
  <si>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</si>
  <si>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</si>
  <si>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</si>
  <si>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</si>
  <si>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</si>
  <si>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</si>
  <si>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</si>
  <si>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</si>
  <si>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</si>
  <si>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</si>
  <si>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</si>
  <si>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</si>
  <si>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</si>
  <si>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</si>
  <si>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</si>
  <si>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</si>
  <si>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</si>
  <si>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</si>
  <si>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</si>
  <si>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</si>
  <si>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</si>
  <si>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</si>
  <si>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</si>
  <si>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</si>
  <si>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</si>
  <si>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</si>
  <si>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</si>
  <si>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</si>
  <si>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</si>
  <si>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</si>
  <si>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</si>
  <si>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</si>
  <si>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</si>
  <si>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</si>
  <si>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</si>
  <si>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</si>
  <si>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</si>
  <si>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</si>
  <si>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</si>
  <si>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</si>
  <si>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</si>
  <si>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</si>
  <si>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</si>
  <si>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</si>
  <si>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</si>
  <si>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</si>
  <si>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</si>
  <si>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</si>
  <si>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</si>
  <si>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</si>
  <si>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</si>
  <si>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</si>
  <si>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</si>
  <si>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</si>
  <si>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</si>
  <si>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</si>
  <si>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</si>
  <si>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</si>
  <si>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</si>
  <si>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</si>
  <si>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</si>
  <si>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</si>
  <si>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</si>
  <si>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</si>
  <si>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</si>
  <si>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</si>
  <si>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</si>
  <si>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</si>
  <si>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</si>
  <si>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</si>
  <si>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</si>
  <si>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</si>
  <si>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</si>
  <si>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</si>
  <si>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</si>
  <si>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</si>
  <si>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</si>
  <si>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</si>
  <si>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</si>
  <si>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</si>
  <si>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</si>
  <si>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</si>
  <si>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</si>
  <si>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</si>
  <si>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</si>
  <si>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</si>
  <si>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</si>
  <si>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</si>
  <si>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</si>
  <si>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</si>
  <si>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</si>
  <si>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</si>
  <si>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</si>
  <si>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</si>
  <si>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</si>
  <si>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</si>
  <si>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</si>
  <si>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</si>
  <si>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</si>
  <si>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</si>
  <si>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</si>
  <si>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</si>
  <si>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</si>
  <si>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</si>
  <si>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</si>
  <si>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</si>
  <si>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</si>
  <si>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</si>
  <si>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</si>
  <si>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</si>
  <si>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</si>
  <si>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</si>
  <si>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</si>
  <si>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</si>
  <si>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</si>
  <si>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</si>
  <si>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</si>
  <si>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</si>
  <si>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</si>
  <si>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</si>
  <si>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</si>
  <si>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</si>
  <si>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</si>
  <si>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</si>
  <si>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</si>
  <si>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</si>
  <si>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</si>
  <si>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</si>
  <si>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</si>
  <si>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</si>
  <si>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</si>
  <si>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</si>
  <si>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</si>
  <si>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</si>
  <si>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</si>
  <si>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</si>
  <si>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</si>
  <si>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</si>
  <si>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</si>
  <si>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</si>
  <si>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</si>
  <si>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</si>
  <si>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</si>
  <si>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</si>
  <si>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</si>
  <si>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</si>
  <si>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</si>
  <si>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</si>
  <si>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</si>
  <si>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</si>
  <si>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</si>
  <si>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</si>
  <si>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</si>
  <si>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</si>
  <si>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</si>
  <si>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</si>
  <si>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</si>
  <si>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</si>
  <si>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</si>
  <si>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</si>
  <si>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</si>
  <si>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</si>
  <si>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</si>
  <si>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</si>
  <si>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</si>
  <si>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</si>
  <si>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</si>
  <si>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</si>
  <si>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</si>
  <si>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</si>
  <si>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</si>
  <si>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</si>
  <si>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</si>
  <si>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</si>
  <si>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</si>
  <si>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</si>
  <si>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</si>
  <si>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</si>
  <si>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</si>
  <si>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</si>
  <si>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</si>
  <si>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</si>
  <si>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</si>
  <si>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</si>
  <si>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</si>
  <si>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</si>
  <si>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</si>
  <si>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</si>
  <si>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</si>
  <si>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</si>
  <si>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</si>
  <si>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</si>
  <si>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</si>
  <si>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</si>
  <si>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</si>
  <si>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</si>
  <si>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</si>
  <si>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</si>
  <si>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</si>
  <si>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</si>
  <si>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</si>
  <si>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</si>
  <si>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</si>
  <si>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</si>
  <si>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</si>
  <si>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</si>
  <si>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</si>
  <si>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</si>
  <si>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</si>
  <si>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</si>
  <si>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</si>
  <si>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</si>
  <si>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</si>
  <si>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</si>
  <si>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</si>
  <si>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</si>
  <si>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</si>
  <si>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</si>
  <si>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</si>
  <si>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</si>
  <si>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</si>
  <si>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</si>
  <si>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</si>
  <si>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</si>
  <si>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</si>
  <si>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</si>
  <si>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</si>
  <si>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</si>
  <si>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</si>
  <si>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</si>
  <si>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</si>
  <si>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</si>
  <si>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</si>
  <si>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</si>
  <si>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</si>
  <si>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</si>
  <si>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</si>
  <si>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</si>
  <si>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</si>
  <si>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</si>
  <si>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</si>
  <si>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</si>
  <si>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</si>
  <si>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</si>
  <si>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</si>
  <si>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</si>
  <si>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</si>
  <si>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</si>
  <si>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</si>
  <si>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</si>
  <si>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</si>
  <si>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</si>
  <si>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</si>
  <si>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</si>
  <si>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</si>
  <si>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</si>
  <si>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</si>
  <si>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</si>
  <si>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</si>
  <si>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</si>
  <si>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</si>
  <si>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</si>
  <si>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</si>
  <si>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</si>
  <si>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</si>
  <si>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</si>
  <si>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</si>
  <si>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</si>
  <si>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</si>
  <si>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</si>
  <si>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</si>
  <si>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</si>
  <si>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</si>
  <si>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</si>
  <si>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</si>
  <si>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</si>
  <si>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</si>
  <si>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</si>
  <si>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</si>
  <si>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</si>
  <si>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</si>
  <si>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</si>
  <si>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</si>
  <si>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</si>
  <si>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</si>
  <si>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</si>
  <si>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</si>
  <si>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</si>
  <si>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</si>
  <si>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</si>
  <si>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</si>
  <si>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</si>
  <si>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</si>
  <si>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</si>
  <si>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</si>
  <si>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</si>
  <si>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</si>
  <si>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</si>
  <si>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</si>
  <si>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</si>
  <si>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</si>
  <si>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</si>
  <si>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</si>
  <si>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</si>
  <si>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</si>
  <si>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</si>
  <si>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</si>
  <si>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</si>
  <si>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</si>
  <si>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</si>
  <si>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</si>
  <si>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</si>
  <si>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</si>
  <si>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</si>
  <si>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</si>
  <si>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</si>
  <si>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</si>
  <si>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</si>
  <si>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</si>
  <si>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</si>
  <si>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</si>
  <si>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</si>
  <si>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</si>
  <si>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</si>
  <si>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</si>
  <si>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</si>
  <si>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</si>
  <si>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</si>
  <si>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</si>
  <si>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</si>
  <si>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</si>
  <si>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</si>
  <si>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</si>
  <si>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</si>
  <si>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</si>
  <si>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</si>
  <si>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</si>
  <si>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</si>
  <si>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</si>
  <si>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</si>
  <si>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</si>
  <si>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</si>
  <si>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</si>
  <si>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</si>
  <si>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</si>
  <si>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</si>
  <si>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</si>
  <si>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</si>
  <si>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</si>
  <si>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</si>
  <si>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</si>
  <si>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</si>
  <si>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</si>
  <si>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</si>
  <si>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</si>
  <si>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</si>
  <si>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</si>
  <si>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</si>
  <si>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</si>
  <si>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</si>
  <si>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</si>
  <si>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</si>
  <si>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</si>
  <si>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</si>
  <si>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</si>
  <si>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</si>
  <si>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</si>
  <si>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</si>
  <si>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</si>
  <si>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</si>
  <si>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</si>
  <si>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</si>
  <si>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</si>
  <si>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</si>
  <si>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</si>
  <si>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</si>
  <si>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</si>
  <si>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</si>
  <si>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</si>
  <si>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</si>
  <si>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</si>
  <si>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</si>
  <si>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</si>
  <si>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</si>
  <si>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</si>
  <si>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</si>
  <si>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</si>
  <si>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</si>
  <si>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</si>
  <si>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</si>
  <si>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</si>
  <si>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</si>
  <si>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</si>
  <si>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</si>
  <si>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</si>
  <si>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</si>
  <si>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</si>
  <si>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</si>
  <si>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</si>
  <si>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</si>
  <si>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</si>
  <si>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</si>
  <si>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</si>
  <si>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</si>
  <si>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</si>
  <si>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</si>
  <si>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</si>
  <si>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</si>
  <si>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</si>
  <si>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</si>
  <si>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</si>
  <si>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</si>
  <si>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</si>
  <si>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</si>
  <si>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</si>
  <si>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</si>
  <si>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</si>
  <si>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</si>
  <si>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</si>
  <si>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</si>
  <si>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</si>
  <si>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</si>
  <si>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</si>
  <si>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</si>
  <si>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</si>
  <si>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</si>
  <si>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</si>
  <si>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</si>
  <si>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</si>
  <si>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</si>
  <si>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</si>
  <si>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</si>
  <si>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</si>
  <si>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</si>
  <si>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</si>
  <si>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</si>
  <si>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</si>
  <si>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</si>
  <si>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</si>
  <si>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</si>
  <si>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</si>
  <si>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</si>
  <si>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</si>
  <si>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</si>
  <si>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</si>
  <si>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</si>
  <si>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</si>
  <si>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</si>
  <si>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</si>
  <si>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</si>
  <si>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</si>
  <si>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</si>
  <si>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</si>
  <si>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</si>
  <si>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</si>
  <si>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</si>
  <si>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</si>
  <si>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</si>
  <si>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</si>
  <si>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</si>
  <si>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</si>
  <si>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</si>
  <si>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</si>
  <si>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</si>
  <si>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</si>
  <si>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</si>
  <si>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</si>
  <si>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</si>
  <si>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</si>
  <si>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</si>
  <si>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</si>
  <si>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</si>
  <si>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</si>
  <si>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</si>
  <si>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</si>
  <si>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</si>
  <si>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</si>
  <si>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</si>
  <si>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</si>
  <si>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</si>
  <si>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</si>
  <si>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</si>
  <si>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</si>
  <si>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</si>
  <si>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</si>
  <si>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</si>
  <si>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</si>
  <si>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</si>
  <si>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</si>
  <si>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</si>
  <si>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</si>
  <si>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</si>
  <si>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</si>
  <si>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</si>
  <si>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</si>
  <si>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</si>
  <si>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</si>
  <si>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</si>
  <si>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</si>
  <si>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</si>
  <si>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</si>
  <si>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</si>
  <si>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</si>
  <si>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</si>
  <si>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</si>
  <si>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</si>
  <si>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</si>
  <si>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</si>
  <si>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</si>
  <si>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</si>
  <si>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</si>
  <si>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</si>
  <si>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</si>
  <si>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</si>
  <si>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</si>
  <si>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</si>
  <si>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</si>
  <si>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</si>
  <si>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</si>
  <si>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</si>
  <si>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</si>
  <si>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</si>
  <si>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</si>
  <si>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</si>
  <si>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</si>
  <si>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</si>
  <si>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</si>
  <si>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</si>
  <si>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</si>
  <si>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</si>
  <si>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</si>
  <si>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</si>
  <si>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</si>
  <si>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</si>
  <si>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</si>
  <si>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</si>
  <si>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</si>
  <si>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</si>
  <si>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</si>
  <si>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</si>
  <si>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</si>
  <si>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</si>
  <si>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</si>
  <si>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</si>
  <si>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</si>
  <si>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</si>
  <si>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</si>
  <si>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</si>
  <si>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</si>
  <si>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</si>
  <si>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</si>
  <si>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</si>
  <si>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</si>
  <si>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</si>
  <si>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</si>
  <si>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</si>
  <si>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</si>
  <si>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</si>
  <si>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</si>
  <si>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</si>
  <si>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</si>
  <si>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</si>
  <si>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</si>
  <si>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</si>
  <si>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</si>
  <si>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</si>
  <si>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</si>
  <si>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</si>
  <si>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</si>
  <si>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</si>
  <si>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</si>
  <si>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</si>
  <si>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</si>
  <si>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</si>
  <si>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</si>
  <si>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</si>
  <si>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</si>
  <si>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</si>
  <si>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</si>
  <si>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</si>
  <si>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</si>
  <si>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</si>
  <si>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</si>
  <si>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</si>
  <si>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</si>
  <si>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</si>
  <si>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</si>
  <si>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</si>
  <si>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</si>
  <si>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</si>
  <si>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</si>
  <si>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</si>
  <si>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</si>
  <si>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</si>
  <si>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</si>
  <si>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</si>
  <si>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</si>
  <si>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</si>
  <si>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</si>
  <si>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</si>
  <si>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</si>
  <si>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</si>
  <si>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</si>
  <si>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</si>
  <si>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</si>
  <si>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</si>
  <si>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</si>
  <si>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</si>
  <si>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</si>
  <si>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</si>
  <si>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</si>
  <si>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</si>
  <si>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</si>
  <si>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</si>
  <si>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</si>
  <si>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</si>
  <si>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</si>
  <si>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</si>
  <si>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</si>
  <si>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</si>
  <si>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</si>
  <si>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</si>
  <si>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</si>
  <si>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</si>
  <si>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</si>
  <si>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</si>
  <si>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</si>
  <si>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</si>
  <si>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</si>
  <si>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</si>
  <si>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</si>
  <si>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</si>
  <si>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</si>
  <si>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</si>
  <si>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</si>
  <si>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</si>
  <si>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</si>
  <si>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</si>
  <si>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</si>
  <si>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</si>
  <si>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</si>
  <si>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</si>
  <si>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</si>
  <si>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</si>
  <si>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</si>
  <si>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</si>
  <si>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</si>
  <si>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</si>
  <si>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</si>
  <si>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</si>
  <si>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</si>
  <si>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</si>
  <si>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</si>
  <si>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</si>
  <si>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TT-20251125-00414</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</si>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</sst>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324.09045185185096</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45987.038877777777</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45987.038877777777</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45987.038877777777</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45987.038877777777</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45987.038877777777</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45987.038877777777</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45987.038877777777</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45987.038877777777</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45987.038877777777</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45987.038877777777</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45987.038877777777</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45987.038877777777</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45987.038877777777</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45987.038877777777</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45987.038877777777</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45987.038877777777</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45987.038877777777</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45987.038877777777</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45987.038877777777</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45987.038877777777</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45987.038877777777</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45987.038877777777</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45987.038877777777</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45987.038877777777</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45987.038877777777</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45987.038877777777</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45987.038877777777</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45987.038877777777</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45987.038877777777</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45987.038877777777</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45987.038877777777</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45987.038877777777</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45987.038877777777</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45987.038877777777</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45987.038877777777</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45987.038877777777</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45987.038877777777</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45987.038877777777</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45987.038877777777</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45987.038877777777</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45987.038877777777</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45987.038877777777</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45987.038877777777</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45987.038877777777</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45987.038877777777</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45987.038877777777</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45987.038877777777</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45987.038877777777</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45987.038877777777</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45987.038877777777</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45987.038877777777</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45987.038877777777</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45987.038877777777</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952D8BB-9E1F-4900-A721-D75DD492B4F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162.03903981481562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2.6514587962956284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45987.038877777777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45987.038877777777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45987.038877777777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45987.038877777777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45987.038877777777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45987.038877777777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45987.038877777777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45987.038877777777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45987.038877777777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45987.038877777777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45987.038877777777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45987.038877777777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45987.038877777777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45987.038877777777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45987.038877777777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45987.038877777777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45987.038877777777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45987.038877777777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45987.038877777777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45987.038877777777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45987.038877777777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45987.038877777777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45987.038877777777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45987.038877777777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45987.038877777777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45987.038877777777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45987.038877777777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45987.038877777777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45987.038877777777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45987.038877777777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45987.038877777777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45987.038877777777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45987.038877777777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45987.038877777777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45987.038877777777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45987.038877777777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45987.038877777777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45987.038877777777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45987.038877777777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45987.038877777777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45987.038877777777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45987.038877777777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45987.038877777777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45987.038877777777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45987.038877777777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45987.038877777777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45987.038877777777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45987.038877777777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45987.038877777777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45987.038877777777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45987.038877777777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45987.038877777777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45987.038877777777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45987.038877777777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45987.038877777777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45987.038877777777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45987.038877777777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45987.038877777777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45987.038877777777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45987.038877777777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45987.038877777777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45987.038877777777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45987.038877777777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45987.038877777777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45987.038877777777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45987.038877777777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45987.038877777777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45987.038877777777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45987.038877777777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45987.038877777777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45987.038877777777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45987.038877777777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45987.038877777777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45987.038877777777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45987.038877777777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45987.038877777777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45987.038877777777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45987.038877777777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45987.038877777777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45987.038877777777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45987.038877777777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45987.038877777777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45987.038877777777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45987.038877777777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45987.038877777777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45987.038877777777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45987.038877777777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45987.038877777777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45987.038877777777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45987.038877777777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45987.038877777777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45987.038877777777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45987.038877777777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45987.038877777777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45987.038877777777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45987.038877777777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45987.038877777777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45987.038877777777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45987.038877777777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45987.038877777777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45987.038877777777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45987.038877777777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45987.038877777777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45987.038877777777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45987.038877777777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45987.038877777777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45987.038877777777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45987.038877777777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45987.038877777777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45987.038877777777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45987.038877777777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45987.038877777777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45987.038877777777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45987.038877777777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45987.038877777777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45987.038877777777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45987.038877777777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45987.038877777777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45987.038877777777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45987.038877777777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45987.038877777777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45987.038877777777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45987.038877777777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45987.038877777777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45987.038877777777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45987.038877777777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45987.038877777777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45987.038877777777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45987.038877777777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45987.038877777777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45987.038877777777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45987.038877777777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45987.038877777777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45987.038877777777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45987.038877777777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45987.038877777777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45987.038877777777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45987.038877777777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45987.038877777777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45987.038877777777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45987.038877777777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45987.038877777777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45987.038877777777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45987.038877777777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45987.038877777777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45987.038877777777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45987.038877777777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45987.038877777777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45987.038877777777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45987.038877777777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45987.038877777777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45987.038877777777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45987.038877777777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45987.038877777777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45987.038877777777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45987.038877777777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45987.038877777777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45987.038877777777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45987.038877777777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45987.038877777777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45987.038877777777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45987.038877777777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45987.038877777777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45987.038877777777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45987.038877777777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45987.038877777777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45987.038877777777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45987.038877777777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45987.038877777777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45987.038877777777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45987.038877777777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45987.038877777777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45987.038877777777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45987.038877777777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45987.038877777777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45987.038877777777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45987.038877777777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45987.038877777777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45987.038877777777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45987.038877777777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45987.038877777777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45987.038877777777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45987.038877777777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45987.038877777777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45987.038877777777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45987.038877777777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45987.038877777777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45987.038877777777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45987.038877777777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45987.038877777777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45987.038877777777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45987.038877777777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45987.038877777777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45987.038877777777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45987.038877777777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45987.038877777777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45987.038877777777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45987.038877777777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45987.038877777777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45987.038877777777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45987.038877777777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45987.038877777777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45987.038877777777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45987.038877777777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45987.038877777777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45987.038877777777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45987.038877777777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45987.038877777777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45987.038877777777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45987.038877777777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45987.038877777777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45987.038877777777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45987.038877777777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45987.038877777777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45987.038877777777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45987.038877777777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45987.038877777777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45987.038877777777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45987.038877777777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45987.038877777777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45987.038877777777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45987.038877777777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45987.038877777777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45987.038877777777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45987.038877777777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45987.038877777777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45987.038877777777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45987.038877777777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45987.038877777777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45987.038877777777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45987.038877777777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45987.038877777777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45987.038877777777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45987.038877777777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45987.038877777777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45987.038877777777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45987.038877777777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45987.038877777777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45987.038877777777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45987.038877777777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45987.038877777777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45987.038877777777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45987.038877777777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45987.038877777777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45987.038877777777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45987.038877777777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45987.038877777777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45987.038877777777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45987.038877777777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45987.038877777777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45987.038877777777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45987.038877777777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45987.038877777777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45987.038877777777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45987.038877777777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45987.038877777777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45987.038877777777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45987.038877777777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45987.038877777777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45987.038877777777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45987.038877777777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45987.038877777777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45987.038877777777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45987.038877777777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45987.038877777777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45987.038877777777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45987.038877777777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45987.038877777777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45987.038877777777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45987.038877777777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45987.038877777777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45987.038877777777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45987.038877777777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45987.038877777777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45987.038877777777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45987.038877777777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45987.038877777777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45987.038877777777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45987.038877777777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45987.038877777777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45987.038877777777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45987.038877777777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45987.038877777777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45987.038877777777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45987.038877777777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45987.038877777777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45987.038877777777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45987.038877777777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45987.038877777777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45987.038877777777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45987.038877777777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45987.038877777777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45987.038877777777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45987.038877777777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45987.038877777777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45987.038877777777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45987.038877777777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45987.038877777777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45987.038877777777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45987.038877777777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45987.038877777777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45987.038877777777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45987.038877777777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45987.038877777777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45987.038877777777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45987.038877777777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45987.038877777777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45987.038877777777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45987.038877777777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45987.038877777777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45987.038877777777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45987.038877777777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45987.038877777777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45987.038877777777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45987.038877777777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45987.038877777777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45987.038877777777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45987.038877777777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45987.038877777777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45987.038877777777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45987.038877777777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45987.038877777777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45987.038877777777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45987.038877777777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45987.038877777777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45987.038877777777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45987.038877777777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45987.038877777777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45987.038877777777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45987.038877777777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45987.038877777777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45987.038877777777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45987.038877777777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45987.038877777777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45987.038877777777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45987.038877777777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45987.038877777777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45987.038877777777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45987.038877777777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45987.038877777777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45987.038877777777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45987.038877777777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45987.038877777777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45987.038877777777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45987.038877777777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45987.038877777777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45987.038877777777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45987.038877777777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45987.038877777777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45987.038877777777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45987.038877777777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45987.038877777777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45987.038877777777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45987.038877777777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45987.038877777777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45987.038877777777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45987.038877777777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45987.038877777777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45987.038877777777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45987.038877777777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45987.038877777777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45987.038877777777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45987.038877777777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45987.038877777777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45987.038877777777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45987.038877777777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45987.038877777777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45987.038877777777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45987.038877777777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45987.038877777777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45987.038877777777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45987.038877777777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45987.038877777777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45987.038877777777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45987.038877777777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45987.038877777777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45987.038877777777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45987.038877777777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45987.038877777777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45987.038877777777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45987.038877777777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45987.038877777777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45987.038877777777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45987.038877777777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45987.038877777777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45987.038877777777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45987.038877777777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45987.038877777777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45987.038877777777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45987.038877777777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45987.038877777777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45987.038877777777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45987.038877777777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45987.038877777777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45987.038877777777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45987.038877777777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45987.038877777777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45987.038877777777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45987.038877777777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45987.038877777777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45987.038877777777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45987.038877777777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45987.038877777777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45987.038877777777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45987.038877777777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45987.038877777777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45987.038877777777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45987.038877777777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45987.038877777777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45987.038877777777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45987.038877777777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45987.038877777777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45987.038877777777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45987.038877777777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45987.038877777777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45987.038877777777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45987.038877777777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45987.038877777777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45987.038877777777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45987.038877777777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45987.038877777777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45987.038877777777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45987.038877777777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45987.038877777777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45987.038877777777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45987.038877777777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45987.038877777777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45987.038877777777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45987.038877777777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45987.038877777777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45987.038877777777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45987.038877777777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45987.038877777777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45987.038877777777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45987.038877777777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45987.038877777777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45987.038877777777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45987.038877777777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45987.038877777777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45987.038877777777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45987.038877777777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45987.038877777777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45987.038877777777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45987.038877777777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45987.038877777777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45987.038877777777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45987.038877777777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45987.038877777777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45987.038877777777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45987.038877777777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45987.038877777777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45987.038877777777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45987.038877777777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45987.038877777777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45987.038877777777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45987.038877777777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45987.038877777777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45987.038877777777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45987.038877777777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45987.038877777777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45987.038877777777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45987.038877777777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45987.038877777777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45987.038877777777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45987.038877777777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45987.038877777777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45987.038877777777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45987.038877777777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45987.038877777777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45987.038877777777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45987.038877777777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45987.038877777777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45987.038877777777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45987.038877777777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45987.038877777777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45987.038877777777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45987.038877777777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45987.038877777777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45987.038877777777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45987.038877777777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45987.038877777777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45987.038877777777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45987.038877777777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45987.038877777777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45987.038877777777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45987.038877777777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45987.038877777777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45987.038877777777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45987.038877777777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45987.038877777777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45987.038877777777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45987.038877777777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45987.038877777777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45987.038877777777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45987.038877777777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45987.038877777777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45987.038877777777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45987.038877777777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45987.038877777777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45987.038877777777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45987.038877777777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45987.038877777777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45987.038877777777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45987.038877777777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45987.038877777777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45987.038877777777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45987.038877777777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45987.038877777777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45987.038877777777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45987.038877777777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45987.038877777777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45987.038877777777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45987.038877777777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45987.038877777777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45987.038877777777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45987.038877777777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45987.038877777777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45987.038877777777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45987.038877777777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45987.038877777777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45987.038877777777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45987.038877777777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45987.038877777777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45987.038877777777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45987.038877777777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45987.038877777777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45987.038877777777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45987.038877777777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45987.038877777777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45987.038877777777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45987.038877777777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45987.038877777777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45987.038877777777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45987.038877777777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45987.038877777777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45987.038877777777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45987.038877777777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45987.038877777777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45987.038877777777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45987.038877777777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45987.038877777777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45987.038877777777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45987.038877777777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45987.038877777777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45987.038877777777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45987.038877777777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45987.038877777777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45987.038877777777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45987.038877777777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45987.038877777777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45987.038877777777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45987.038877777777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45987.038877777777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45987.038877777777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45987.038877777777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45987.038877777777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45987.038877777777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45987.038877777777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45987.038877777777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45987.038877777777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45987.038877777777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45987.038877777777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45987.038877777777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45987.038877777777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45987.038877777777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45987.038877777777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45987.038877777777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45987.038877777777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45987.038877777777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45987.038877777777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45987.038877777777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45987.038877777777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45987.038877777777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45987.038877777777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45987.038877777777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45987.038877777777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45987.038877777777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45987.038877777777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45987.038877777777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45987.038877777777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45987.038877777777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45987.038877777777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45987.038877777777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45987.038877777777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45987.038877777777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45987.038877777777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45987.038877777777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45987.038877777777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45987.038877777777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45987.038877777777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45987.038877777777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45987.038877777777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45987.038877777777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45987.038877777777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45987.038877777777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45987.038877777777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45987.038877777777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45987.038877777777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45987.038877777777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45987.038877777777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45987.038877777777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45987.038877777777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45987.038877777777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45987.038877777777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45987.038877777777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45987.038877777777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45987.038877777777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45987.038877777777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45987.038877777777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45987.038877777777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45987.038877777777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45987.038877777777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45987.038877777777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45987.038877777777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45987.038877777777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45987.038877777777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45987.038877777777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45987.038877777777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45987.038877777777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45987.038877777777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45987.038877777777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45987.038877777777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45987.038877777777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45987.038877777777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45987.038877777777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45987.038877777777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45987.038877777777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45987.038877777777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45987.038877777777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45987.038877777777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45987.038877777777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45987.038877777777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45987.038877777777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45987.038877777777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45987.038877777777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45987.038877777777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45987.038877777777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45987.038877777777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45987.038877777777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45987.038877777777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45987.038877777777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45987.038877777777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45987.038877777777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45987.038877777777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45987.038877777777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45987.038877777777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45987.038877777777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45987.038877777777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45987.038877777777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45987.038877777777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45987.038877777777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45987.038877777777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45987.038877777777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45987.038877777777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45987.038877777777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45987.038877777777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45987.038877777777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45987.038877777777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45987.038877777777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45987.038877777777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45987.038877777777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45987.038877777777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45987.038877777777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45987.038877777777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45987.038877777777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45987.038877777777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45987.038877777777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45987.038877777777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45987.038877777777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45987.038877777777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45987.038877777777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45987.038877777777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45987.038877777777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45987.038877777777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45987.038877777777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45987.038877777777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45987.038877777777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45987.038877777777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45987.038877777777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45987.038877777777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45987.038877777777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45987.038877777777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45987.038877777777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45987.038877777777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45987.038877777777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45987.038877777777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45987.038877777777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45987.038877777777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45987.038877777777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45987.038877777777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45987.038877777777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45987.038877777777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45987.038877777777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45987.038877777777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45987.038877777777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45987.038877777777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45987.038877777777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45987.038877777777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45987.038877777777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45987.038877777777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45987.038877777777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45987.038877777777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45987.038877777777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45987.038877777777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45987.038877777777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45987.038877777777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45987.038877777777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45987.038877777777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45987.038877777777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45987.038877777777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45987.038877777777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45987.038877777777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45987.038877777777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45987.038877777777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45987.038877777777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45987.038877777777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45987.038877777777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45987.038877777777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45987.038877777777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45987.038877777777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45987.038877777777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45987.038877777777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45987.038877777777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45987.038877777777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45987.038877777777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45987.038877777777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45987.038877777777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45987.038877777777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45987.038877777777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45987.038877777777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45987.038877777777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45987.038877777777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45987.038877777777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45987.038877777777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45987.038877777777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45987.038877777777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45987.038877777777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45987.038877777777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45987.038877777777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45987.038877777777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45987.038877777777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45987.038877777777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45987.038877777777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45987.038877777777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45987.038877777777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45987.038877777777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45987.038877777777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45987.038877777777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45987.038877777777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45987.038877777777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45987.038877777777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45987.038877777777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45987.038877777777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45987.038877777777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45987.038877777777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45987.038877777777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45987.038877777777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45987.038877777777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45987.038877777777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45987.038877777777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45987.038877777777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45987.038877777777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45987.038877777777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45987.038877777777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45987.038877777777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45987.038877777777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45987.038877777777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45987.038877777777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45987.038877777777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45987.038877777777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45987.038877777777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45987.038877777777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45987.038877777777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45987.038877777777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45987.038877777777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45987.038877777777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45987.038877777777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45987.038877777777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45987.038877777777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45987.038877777777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45987.038877777777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45987.038877777777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45987.038877777777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45987.038877777777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45987.038877777777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45987.038877777777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45987.038877777777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45987.038877777777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45987.038877777777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45987.038877777777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45987.038877777777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45987.038877777777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45987.038877777777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45987.038877777777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45987.038877777777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45987.038877777777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45987.038877777777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45987.038877777777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45987.038877777777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45987.038877777777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45987.038877777777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45987.038877777777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45987.038877777777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45987.038877777777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45987.038877777777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45987.038877777777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45987.038877777777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45987.038877777777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45987.038877777777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45987.038877777777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45987.038877777777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45987.038877777777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45987.038877777777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45987.038877777777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45987.038877777777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45987.038877777777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45987.038877777777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45987.038877777777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45987.038877777777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45987.038877777777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45987.038877777777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45987.038877777777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45987.038877777777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45987.038877777777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45987.038877777777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45987.038877777777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45987.038877777777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45987.038877777777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45987.038877777777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45987.038877777777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45987.038877777777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45987.038877777777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45987.038877777777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45987.038877777777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45987.038877777777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45987.038877777777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45987.038877777777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45987.038877777777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45987.038877777777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45987.038877777777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45987.038877777777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45987.038877777777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45987.038877777777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45987.038877777777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45987.038877777777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45987.038877777777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45987.038877777777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45987.038877777777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45987.038877777777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45987.038877777777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45987.038877777777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45987.038877777777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45987.038877777777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45987.038877777777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45987.038877777777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45987.038877777777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45987.038877777777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45987.038877777777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45987.038877777777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45987.038877777777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45987.038877777777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45987.038877777777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45987.038877777777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45987.038877777777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45987.038877777777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45987.038877777777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45987.038877777777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45987.038877777777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45987.038877777777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45987.038877777777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45987.038877777777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45987.038877777777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45987.038877777777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45987.038877777777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45987.038877777777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45987.038877777777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45987.038877777777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45987.038877777777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45987.038877777777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45987.038877777777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45987.038877777777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45987.038877777777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45987.038877777777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45987.038877777777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45987.038877777777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45987.038877777777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45987.038877777777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45987.038877777777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45987.038877777777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45987.038877777777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45987.038877777777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45987.038877777777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45987.038877777777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45987.038877777777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45987.038877777777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45987.038877777777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45987.038877777777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45987.038877777777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45987.038877777777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45987.038877777777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45987.038877777777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45987.038877777777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45987.038877777777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45987.038877777777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45987.038877777777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45987.038877777777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45987.038877777777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45987.038877777777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45987.038877777777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45987.038877777777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45987.038877777777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45987.038877777777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45987.038877777777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45987.038877777777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45987.038877777777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45987.038877777777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45987.038877777777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45987.038877777777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45987.038877777777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45987.038877777777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45987.038877777777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45987.038877777777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45987.038877777777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45987.038877777777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45987.038877777777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45987.038877777777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45987.038877777777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45987.038877777777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45987.038877777777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45987.038877777777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45987.038877777777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45987.038877777777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45987.038877777777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45987.038877777777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45987.038877777777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45987.038877777777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45987.038877777777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45987.038877777777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45987.038877777777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45987.038877777777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45987.038877777777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45987.038877777777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45987.038877777777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45987.038877777777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45987.038877777777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45987.038877777777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45987.038877777777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45987.038877777777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45987.038877777777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45987.038877777777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45987.038877777777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45987.038877777777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45987.038877777777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45987.038877777777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45987.038877777777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45987.038877777777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45987.038877777777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45987.038877777777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45987.038877777777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45987.038877777777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45987.038877777777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45987.038877777777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45987.038877777777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45987.038877777777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45987.038877777777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45987.038877777777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45987.038877777777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45987.038877777777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45987.038877777777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45987.038877777777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45987.038877777777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45987.038877777777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45987.038877777777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45987.038877777777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45987.038877777777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45987.038877777777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45987.038877777777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45987.038877777777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45987.038877777777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45987.038877777777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45987.038877777777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45987.038877777777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45987.038877777777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45987.038877777777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45987.038877777777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45987.038877777777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45987.038877777777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45987.038877777777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45987.038877777777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45987.038877777777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45987.038877777777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45987.038877777777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45987.038877777777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45987.038877777777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45987.038877777777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45987.038877777777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45987.038877777777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45987.038877777777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45987.038877777777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45987.038877777777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45987.038877777777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45987.038877777777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45987.038877777777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45987.038877777777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45987.038877777777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45987.038877777777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45987.038877777777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45987.038877777777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45987.038877777777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45987.038877777777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45987.038877777777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45987.038877777777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45987.038877777777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45987.038877777777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45987.038877777777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45987.038877777777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45987.038877777777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45987.038877777777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45987.038877777777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45987.038877777777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45987.038877777777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45987.038877777777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45987.038877777777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45987.038877777777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45987.038877777777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45987.038877777777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45987.038877777777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45987.038877777777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45987.038877777777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45987.038877777777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45987.038877777777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45987.038877777777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45987.038877777777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45987.038877777777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45987.038877777777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45987.038877777777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45987.038877777777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45987.038877777777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45987.038877777777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45987.038877777777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45987.038877777777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45987.038877777777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45987.038877777777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45987.038877777777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45987.038877777777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45987.038877777777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45987.038877777777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45987.038877777777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45987.038877777777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45987.038877777777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45987.038877777777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45987.038877777777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45987.038877777777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45987.038877777777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45987.038877777777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45987.038877777777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45987.038877777777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45987.038877777777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45987.038877777777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45987.038877777777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45987.038877777777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45987.038877777777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45987.038877777777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45987.038877777777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45987.038877777777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283.5581601851809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38738</v>
      </c>
      <c r="E3" s="94" t="s">
        <v>39021</v>
      </c>
      <c r="F3" s="95">
        <v>45986.962719907409</v>
      </c>
      <c r="G3" s="96">
        <f t="shared" ref="G3:G44" ca="1" si="0">IFERROR(NOW()-F3,"")</f>
        <v>7.6157870367751457E-2</v>
      </c>
      <c r="H3" s="95">
        <v>45986.956550925926</v>
      </c>
      <c r="I3" s="113" t="str">
        <f>IFERROR(VLOOKUP(D3,DB!A:F,6,0),"")</f>
        <v>Generator-SG</v>
      </c>
      <c r="J3" s="113" t="str">
        <f>IFERROR(VLOOKUP(D3,DB!A:G,7,0),"")</f>
        <v>In progress</v>
      </c>
      <c r="K3" s="97" t="s">
        <v>39110</v>
      </c>
      <c r="L3" s="91" t="str">
        <f>IFERROR(VLOOKUP(D3,DB!A:I,9,0),"")</f>
        <v>Latis</v>
      </c>
    </row>
    <row r="4" spans="1:16" ht="15" customHeight="1">
      <c r="A4" s="113"/>
      <c r="B4" s="113" t="str">
        <f>IFERROR(VLOOKUP(D4,DB!A:K,11,0),"")</f>
        <v/>
      </c>
      <c r="C4" s="93"/>
      <c r="D4" s="91"/>
      <c r="E4" s="94"/>
      <c r="F4" s="95"/>
      <c r="G4" s="96">
        <f t="shared" ca="1" si="0"/>
        <v>45987.038877777777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45987.038877777777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45987.038877777777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45987.038877777777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45987.038877777777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45987.038877777777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45987.038877777777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45987.038877777777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45987.038877777777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45987.038877777777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45987.038877777777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45987.038877777777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45987.038877777777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45987.038877777777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45987.038877777777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45987.038877777777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45987.038877777777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45987.038877777777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45987.038877777777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45987.038877777777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45987.038877777777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45987.038877777777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45987.038877777777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45987.038877777777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45987.038877777777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45987.038877777777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45987.038877777777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45987.038877777777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45987.038877777777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45987.038877777777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45987.038877777777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45987.038877777777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45987.038877777777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45987.038877777777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45987.038877777777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45987.038877777777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45987.038877777777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45987.038877777777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45987.038877777777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45987.038877777777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45987.038877777777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45987.038877777777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45987.038877777777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45987.038877777777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45987.038877777777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45987.038877777777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45987.038877777777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45987.038877777777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45987.038877777777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45987.038877777777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45987.038877777777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45987.038877777777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45987.038877777777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45987.038877777777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45987.038877777777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45987.038877777777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45987.038877777777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45987.038877777777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45987.038877777777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45987.038877777777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45987.038877777777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45987.038877777777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45987.038877777777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45987.038877777777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45987.038877777777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45987.038877777777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45987.038877777777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45987.038877777777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45987.038877777777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45987.038877777777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45987.038877777777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45987.038877777777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45987.038877777777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45987.038877777777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45987.038877777777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45987.038877777777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45987.038877777777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45987.038877777777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45987.038877777777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45987.038877777777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45987.038877777777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45987.038877777777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45987.038877777777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45987.038877777777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45987.038877777777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45987.038877777777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45987.038877777777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45987.038877777777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45987.038877777777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45987.038877777777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45987.038877777777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45987.038877777777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45987.038877777777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45987.038877777777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45987.038877777777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45987.038877777777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45987.038877777777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45987.038877777777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45987.038877777777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45987.038877777777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45987.038877777777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45987.038877777777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45987.038877777777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45987.038877777777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45987.038877777777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45987.038877777777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45987.038877777777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45987.038877777777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45987.038877777777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45987.038877777777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45987.038877777777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45987.038877777777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45987.038877777777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45987.038877777777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45987.038877777777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45987.038877777777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45987.038877777777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45987.038877777777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45987.038877777777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45987.038877777777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45987.038877777777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45987.038877777777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45987.038877777777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45987.038877777777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45987.038877777777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45987.038877777777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45987.038877777777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45987.038877777777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45987.038877777777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45987.038877777777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45987.038877777777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45987.038877777777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45987.038877777777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45987.038877777777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45987.038877777777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45987.038877777777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45987.038877777777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45987.038877777777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45987.038877777777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45987.038877777777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45987.038877777777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45987.038877777777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45987.038877777777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45987.038877777777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45987.038877777777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45987.038877777777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45987.038877777777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45987.038877777777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45987.038877777777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45987.038877777777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45987.038877777777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45987.038877777777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45987.038877777777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45987.038877777777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45987.038877777777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45987.038877777777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45987.038877777777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45987.038877777777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45987.038877777777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45987.038877777777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45987.038877777777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45987.038877777777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45987.038877777777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45987.038877777777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45987.038877777777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45987.038877777777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45987.038877777777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45987.038877777777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45987.038877777777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45987.038877777777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45987.038877777777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45987.038877777777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45987.038877777777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45987.038877777777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45987.038877777777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45987.038877777777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45987.038877777777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45987.038877777777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45987.038877777777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45987.038877777777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45987.038877777777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45987.038877777777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45987.038877777777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45987.038877777777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45987.038877777777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45987.038877777777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45987.038877777777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45987.038877777777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45987.038877777777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45987.038877777777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45987.038877777777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45987.038877777777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45987.038877777777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45987.038877777777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45987.038877777777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45987.038877777777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45987.038877777777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45987.038877777777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45987.038877777777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45987.038877777777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45987.038877777777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45987.038877777777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45987.038877777777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45987.038877777777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45987.038877777777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45987.038877777777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45987.038877777777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45987.038877777777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45987.038877777777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45987.038877777777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45987.038877777777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45987.038877777777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45987.038877777777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45987.038877777777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45987.038877777777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45987.038877777777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45987.038877777777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45987.038877777777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45987.038877777777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45987.038877777777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45987.038877777777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45987.038877777777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45987.038877777777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45987.038877777777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45987.038877777777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45987.038877777777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45987.038877777777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45987.038877777777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45987.038877777777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45987.038877777777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45987.038877777777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45987.038877777777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45987.038877777777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45987.038877777777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45987.038877777777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45987.038877777777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45987.038877777777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45987.038877777777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45987.038877777777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45987.038877777777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45987.038877777777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45987.038877777777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45987.038877777777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45987.038877777777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45987.038877777777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45987.038877777777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45987.038877777777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45987.038877777777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45987.038877777777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45987.038877777777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45987.038877777777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45987.038877777777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45987.038877777777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45987.038877777777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45987.038877777777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45987.038877777777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45987.038877777777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45987.038877777777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45987.038877777777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45987.038877777777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45987.038877777777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45987.038877777777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45987.038877777777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45987.038877777777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45987.038877777777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45987.038877777777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45987.038877777777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45987.038877777777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45987.038877777777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45987.038877777777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45987.038877777777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45987.038877777777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45987.038877777777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45987.038877777777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45987.038877777777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45987.038877777777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45987.038877777777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45987.038877777777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45987.038877777777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45987.038877777777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45987.038877777777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45987.038877777777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45987.038877777777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45987.038877777777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45987.038877777777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45987.038877777777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45987.038877777777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45987.038877777777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45987.038877777777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45987.038877777777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45987.038877777777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45987.038877777777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45987.038877777777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45987.038877777777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45987.038877777777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45987.038877777777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45987.038877777777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45987.038877777777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45987.038877777777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45987.038877777777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45987.038877777777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45987.038877777777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45987.038877777777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45987.038877777777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45987.038877777777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45987.038877777777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45987.038877777777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45987.038877777777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45987.038877777777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45987.038877777777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45987.038877777777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45987.038877777777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45987.038877777777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45987.038877777777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45987.038877777777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45987.038877777777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45987.038877777777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45987.038877777777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45987.038877777777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45987.038877777777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45987.038877777777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45987.038877777777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45987.038877777777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45987.038877777777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45987.038877777777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45987.038877777777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45987.038877777777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45987.038877777777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45987.038877777777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45987.038877777777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45987.038877777777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45987.038877777777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45987.038877777777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45987.038877777777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45987.038877777777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45987.038877777777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45987.038877777777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45987.038877777777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45987.038877777777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45987.038877777777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45987.038877777777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45987.038877777777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45987.038877777777</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95.206817592588777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60.850000462960452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38.377766666664684</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5.6655791666635196</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2</v>
      </c>
      <c r="D6" s="109" t="s">
        <v>37374</v>
      </c>
      <c r="E6" s="109" t="s">
        <v>39021</v>
      </c>
      <c r="F6" s="122">
        <v>45986.862199074072</v>
      </c>
      <c r="G6" s="111">
        <f ca="1">IFERROR(NOW()-F6,"")</f>
        <v>0.1766787037049653</v>
      </c>
      <c r="H6" s="122">
        <v>45986.854375000003</v>
      </c>
      <c r="I6" s="109" t="str">
        <f>IFERROR(VLOOKUP(D6,DB!A:F,6,0),"")</f>
        <v>Generator-SG</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45987.038877777777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45987.038877777777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45987.038877777777</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45987.038877777777</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45987.038877777777</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45987.038877777777</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45987.038877777777</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45987.038877777777</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45987.038877777777</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45987.038877777777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45987.038877777777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45987.038877777777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45987.038877777777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45987.038877777777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45987.038877777777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45987.038877777777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45987.038877777777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45987.038877777777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45987.038877777777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45987.038877777777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45987.038877777777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45987.038877777777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45987.038877777777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45987.038877777777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45987.038877777777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45987.038877777777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45987.038877777777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45987.038877777777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45987.038877777777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45987.038877777777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45987.038877777777</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39121</v>
      </c>
      <c r="B2" s="129" t="str">
        <f>IFERROR(VLOOKUP(D2,DB!A:K,11,0),"")</f>
        <v>R6</v>
      </c>
      <c r="C2" s="130">
        <v>1</v>
      </c>
      <c r="D2" s="129" t="s">
        <v>28833</v>
      </c>
      <c r="E2" s="109" t="s">
        <v>39021</v>
      </c>
      <c r="F2" s="131"/>
      <c r="G2" s="75">
        <f ca="1">IFERROR(NOW()-F2,"-")</f>
        <v>45987.038877777777</v>
      </c>
      <c r="H2" s="131">
        <v>45986.997037037036</v>
      </c>
      <c r="I2" s="129" t="str">
        <f>IFERROR(VLOOKUP(D2,DB!A:F,6,0),"")</f>
        <v>SCECO</v>
      </c>
      <c r="J2" s="129" t="str">
        <f>IFERROR(VLOOKUP(D2,DB!A:G,7,0),"")</f>
        <v>Vandalized</v>
      </c>
      <c r="K2" s="132" t="s">
        <v>39122</v>
      </c>
      <c r="L2" s="133" t="str">
        <f>IFERROR(VLOOKUP(D2,DB!A:I,9,0),"")</f>
        <v>Latis</v>
      </c>
    </row>
    <row r="3" spans="1:16382" ht="31.5" customHeight="1">
      <c r="A3" s="128"/>
      <c r="B3" s="129" t="str">
        <f>IFERROR(VLOOKUP(D3,DB!A:K,11,0),"")</f>
        <v/>
      </c>
      <c r="C3" s="130"/>
      <c r="D3" s="129"/>
      <c r="E3" s="109"/>
      <c r="F3" s="131"/>
      <c r="G3" s="75">
        <f ca="1">IFERROR(NOW()-F3,"-")</f>
        <v>45987.038877777777</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45987.038877777777</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45987.038877777777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45987.038877777777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45987.038877777777</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45987.038877777777</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45987.038877777777</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45987.038877777777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45987.038877777777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45987.038877777777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45987.038877777777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45987.038877777777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45987.038877777777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45987.038877777777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45987.038877777777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45987.038877777777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45987.038877777777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45987.038877777777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45987.038877777777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45987.038877777777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45987.038877777777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45987.038877777777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45987.038877777777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45987.038877777777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45987.038877777777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45987.038877777777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45987.038877777777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45987.038877777777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45987.038877777777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45987.038877777777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45987.038877777777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45987.038877777777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45987.038877777777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45987.038877777777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45987.038877777777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45987.038877777777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45987.038877777777</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2025-11-25T21:57:03Z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