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923" documentId="13_ncr:1_{F6CB121F-512D-4AA6-A0C1-0FB36C537598}" xr6:coauthVersionLast="47" xr6:coauthVersionMax="47" xr10:uidLastSave="{24C7063A-A81B-4F43-B088-53620DFE115A}"/>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B3" i="4"/>
  <c r="B4" i="4"/>
  <c r="B5" i="4"/>
  <c r="B6" i="4"/>
  <c r="B7" i="4"/>
  <c r="B8" i="4"/>
  <c r="B9" i="4"/>
  <c r="B10" i="4"/>
  <c r="B11"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<sst xmlns="http://schemas.openxmlformats.org/spreadsheetml/2006/main" count="180278" uniqueCount="39123">
  <si>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</si>
  <si>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</si>
  <si>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</si>
  <si>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</si>
  <si>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</si>
  <si>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</si>
  <si>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</si>
  <si>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</si>
  <si>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</si>
  <si>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</si>
  <si>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</si>
  <si>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</si>
  <si>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</si>
  <si>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</si>
  <si>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</si>
  <si>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</si>
  <si>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</si>
  <si>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</si>
  <si>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</si>
  <si>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</si>
  <si>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</si>
  <si>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</si>
  <si>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</si>
  <si>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</si>
  <si>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</si>
  <si>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</si>
  <si>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</si>
  <si>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</si>
  <si>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</si>
  <si>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</si>
  <si>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</si>
  <si>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</si>
  <si>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</si>
  <si>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</si>
  <si>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</si>
  <si>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</si>
  <si>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</si>
  <si>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</si>
  <si>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</si>
  <si>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</si>
  <si>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</si>
  <si>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</si>
  <si>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</si>
  <si>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</si>
  <si>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</si>
  <si>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</si>
  <si>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</si>
  <si>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</si>
  <si>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</si>
  <si>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</si>
  <si>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</si>
  <si>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</si>
  <si>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</si>
  <si>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</si>
  <si>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</si>
  <si>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</si>
  <si>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</si>
  <si>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</si>
  <si>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</si>
  <si>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</si>
  <si>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</si>
  <si>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</si>
  <si>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</si>
  <si>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</si>
  <si>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</si>
  <si>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</si>
  <si>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</si>
  <si>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</si>
  <si>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</si>
  <si>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</si>
  <si>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</si>
  <si>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</si>
  <si>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</si>
  <si>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</si>
  <si>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</si>
  <si>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</si>
  <si>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</si>
  <si>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</si>
  <si>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</si>
  <si>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</si>
  <si>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</si>
  <si>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</si>
  <si>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</si>
  <si>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</si>
  <si>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</si>
  <si>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</si>
  <si>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</si>
  <si>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</si>
  <si>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</si>
  <si>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</si>
  <si>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</si>
  <si>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</si>
  <si>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</si>
  <si>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</si>
  <si>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</si>
  <si>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</si>
  <si>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</si>
  <si>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</si>
  <si>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</si>
  <si>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</si>
  <si>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</si>
  <si>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</si>
  <si>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</si>
  <si>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</si>
  <si>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</si>
  <si>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</si>
  <si>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</si>
  <si>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</si>
  <si>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</si>
  <si>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</si>
  <si>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</si>
  <si>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</si>
  <si>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</si>
  <si>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</si>
  <si>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</si>
  <si>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</si>
  <si>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</si>
  <si>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</si>
  <si>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</si>
  <si>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</si>
  <si>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</si>
  <si>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</si>
  <si>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</si>
  <si>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</si>
  <si>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</si>
  <si>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</si>
  <si>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</si>
  <si>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</si>
  <si>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</si>
  <si>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</si>
  <si>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</si>
  <si>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</si>
  <si>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</si>
  <si>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</si>
  <si>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</si>
  <si>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</si>
  <si>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</si>
  <si>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</si>
  <si>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</si>
  <si>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</si>
  <si>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</si>
  <si>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</si>
  <si>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</si>
  <si>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</si>
  <si>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</si>
  <si>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</si>
  <si>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</si>
  <si>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</si>
  <si>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</si>
  <si>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</si>
  <si>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</si>
  <si>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</si>
  <si>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</si>
  <si>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</si>
  <si>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</si>
  <si>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</si>
  <si>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</si>
  <si>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</si>
  <si>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</si>
  <si>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</si>
  <si>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</si>
  <si>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</si>
  <si>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</si>
  <si>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</si>
  <si>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</si>
  <si>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</si>
  <si>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</si>
  <si>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</si>
  <si>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</si>
  <si>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</si>
  <si>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</si>
  <si>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</si>
  <si>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</si>
  <si>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</si>
  <si>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</si>
  <si>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</si>
  <si>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</si>
  <si>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</si>
  <si>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</si>
  <si>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</si>
  <si>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</si>
  <si>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</si>
  <si>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</si>
  <si>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</si>
  <si>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</si>
  <si>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</si>
  <si>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</si>
  <si>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</si>
  <si>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</si>
  <si>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</si>
  <si>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</si>
  <si>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</si>
  <si>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</si>
  <si>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</si>
  <si>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</si>
  <si>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</si>
  <si>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</si>
  <si>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</si>
  <si>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</si>
  <si>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</si>
  <si>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</si>
  <si>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</si>
  <si>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</si>
  <si>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</si>
  <si>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</si>
  <si>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</si>
  <si>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</si>
  <si>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</si>
  <si>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</si>
  <si>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</si>
  <si>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</si>
  <si>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</si>
  <si>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</si>
  <si>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</si>
  <si>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</si>
  <si>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</si>
  <si>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</si>
  <si>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</si>
  <si>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</si>
  <si>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</si>
  <si>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</si>
  <si>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</si>
  <si>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</si>
  <si>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</si>
  <si>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</si>
  <si>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</si>
  <si>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</si>
  <si>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</si>
  <si>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</si>
  <si>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</si>
  <si>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</si>
  <si>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</si>
  <si>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</si>
  <si>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</si>
  <si>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</si>
  <si>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</si>
  <si>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</si>
  <si>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</si>
  <si>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</si>
  <si>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</si>
  <si>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</si>
  <si>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</si>
  <si>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</si>
  <si>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</si>
  <si>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</si>
  <si>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</si>
  <si>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</si>
  <si>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</si>
  <si>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</si>
  <si>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</si>
  <si>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</si>
  <si>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</si>
  <si>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</si>
  <si>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</si>
  <si>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</si>
  <si>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</si>
  <si>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</si>
  <si>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</si>
  <si>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</si>
  <si>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</si>
  <si>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</si>
  <si>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</si>
  <si>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</si>
  <si>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</si>
  <si>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</si>
  <si>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</si>
  <si>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</si>
  <si>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</si>
  <si>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</si>
  <si>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</si>
  <si>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</si>
  <si>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</si>
  <si>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</si>
  <si>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</si>
  <si>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</si>
  <si>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</si>
  <si>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</si>
  <si>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</si>
  <si>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</si>
  <si>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</si>
  <si>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</si>
  <si>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</si>
  <si>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</si>
  <si>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</si>
  <si>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</si>
  <si>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</si>
  <si>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</si>
  <si>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</si>
  <si>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</si>
  <si>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</si>
  <si>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</si>
  <si>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</si>
  <si>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</si>
  <si>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</si>
  <si>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</si>
  <si>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</si>
  <si>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</si>
  <si>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</si>
  <si>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</si>
  <si>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</si>
  <si>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</si>
  <si>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</si>
  <si>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</si>
  <si>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</si>
  <si>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</si>
  <si>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</si>
  <si>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</si>
  <si>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</si>
  <si>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</si>
  <si>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</si>
  <si>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</si>
  <si>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</si>
  <si>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</si>
  <si>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</si>
  <si>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</si>
  <si>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</si>
  <si>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</si>
  <si>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</si>
  <si>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</si>
  <si>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</si>
  <si>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</si>
  <si>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</si>
  <si>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</si>
  <si>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</si>
  <si>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</si>
  <si>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</si>
  <si>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</si>
  <si>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</si>
  <si>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</si>
  <si>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</si>
  <si>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</si>
  <si>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</si>
  <si>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</si>
  <si>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</si>
  <si>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</si>
  <si>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</si>
  <si>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</si>
  <si>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</si>
  <si>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</si>
  <si>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</si>
  <si>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</si>
  <si>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</si>
  <si>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</si>
  <si>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</si>
  <si>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</si>
  <si>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</si>
  <si>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</si>
  <si>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</si>
  <si>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</si>
  <si>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</si>
  <si>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</si>
  <si>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</si>
  <si>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</si>
  <si>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</si>
  <si>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</si>
  <si>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</si>
  <si>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</si>
  <si>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</si>
  <si>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</si>
  <si>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</si>
  <si>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</si>
  <si>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</si>
  <si>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</si>
  <si>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</si>
  <si>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</si>
  <si>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</si>
  <si>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</si>
  <si>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</si>
  <si>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</si>
  <si>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</si>
  <si>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</si>
  <si>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</si>
  <si>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</si>
  <si>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</si>
  <si>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</si>
  <si>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</si>
  <si>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</si>
  <si>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</si>
  <si>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</si>
  <si>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</si>
  <si>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</si>
  <si>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</si>
  <si>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</si>
  <si>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</si>
  <si>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</si>
  <si>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</si>
  <si>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</si>
  <si>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</si>
  <si>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</si>
  <si>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</si>
  <si>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</si>
  <si>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</si>
  <si>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</si>
  <si>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</si>
  <si>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</si>
  <si>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</si>
  <si>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</si>
  <si>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</si>
  <si>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</si>
  <si>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</si>
  <si>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</si>
  <si>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</si>
  <si>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</si>
  <si>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</si>
  <si>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</si>
  <si>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</si>
  <si>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</si>
  <si>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</si>
  <si>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</si>
  <si>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</si>
  <si>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</si>
  <si>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</si>
  <si>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</si>
  <si>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</si>
  <si>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</si>
  <si>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</si>
  <si>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</si>
  <si>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</si>
  <si>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</si>
  <si>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</si>
  <si>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</si>
  <si>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</si>
  <si>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</si>
  <si>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</si>
  <si>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</si>
  <si>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</si>
  <si>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</si>
  <si>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</si>
  <si>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</si>
  <si>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</si>
  <si>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</si>
  <si>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</si>
  <si>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</si>
  <si>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</si>
  <si>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</si>
  <si>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</si>
  <si>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</si>
  <si>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</si>
  <si>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</si>
  <si>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</si>
  <si>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</si>
  <si>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</si>
  <si>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</si>
  <si>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</si>
  <si>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</si>
  <si>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</si>
  <si>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</si>
  <si>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</si>
  <si>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</si>
  <si>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</si>
  <si>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</si>
  <si>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</si>
  <si>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</si>
  <si>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</si>
  <si>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</si>
  <si>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</si>
  <si>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</si>
  <si>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</si>
  <si>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</si>
  <si>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</si>
  <si>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</si>
  <si>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</si>
  <si>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</si>
  <si>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</si>
  <si>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</si>
  <si>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</si>
  <si>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</si>
  <si>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</si>
  <si>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</si>
  <si>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</si>
  <si>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</si>
  <si>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</si>
  <si>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</si>
  <si>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</si>
  <si>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</si>
  <si>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</si>
  <si>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</si>
  <si>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</si>
  <si>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</si>
  <si>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</si>
  <si>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</si>
  <si>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</si>
  <si>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</si>
  <si>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</si>
  <si>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</si>
  <si>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</si>
  <si>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</si>
  <si>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</si>
  <si>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</si>
  <si>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</si>
  <si>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</si>
  <si>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</si>
  <si>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</si>
  <si>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</si>
  <si>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</si>
  <si>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</si>
  <si>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</si>
  <si>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</si>
  <si>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</si>
  <si>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</si>
  <si>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</si>
  <si>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</si>
  <si>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</si>
  <si>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</si>
  <si>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</si>
  <si>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</si>
  <si>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</si>
  <si>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</si>
  <si>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</si>
  <si>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</si>
  <si>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</si>
  <si>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</si>
  <si>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</si>
  <si>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</si>
  <si>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</si>
  <si>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</si>
  <si>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</si>
  <si>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</si>
  <si>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</si>
  <si>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</si>
  <si>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</si>
  <si>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</si>
  <si>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</si>
  <si>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</si>
  <si>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</si>
  <si>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</si>
  <si>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</si>
  <si>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</si>
  <si>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</si>
  <si>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</si>
  <si>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</si>
  <si>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</si>
  <si>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</si>
  <si>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</si>
  <si>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</si>
  <si>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</si>
  <si>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</si>
  <si>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</si>
  <si>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</si>
  <si>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</si>
  <si>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</si>
  <si>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</si>
  <si>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</si>
  <si>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</si>
  <si>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</si>
  <si>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</si>
  <si>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</si>
  <si>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</si>
  <si>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</si>
  <si>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</si>
  <si>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</si>
  <si>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</si>
  <si>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</si>
  <si>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</si>
  <si>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</si>
  <si>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</si>
  <si>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</si>
  <si>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</si>
  <si>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</si>
  <si>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</si>
  <si>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</si>
  <si>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</si>
  <si>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</si>
  <si>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</si>
  <si>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</si>
  <si>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</si>
  <si>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</si>
  <si>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</si>
  <si>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</si>
  <si>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</si>
  <si>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</si>
  <si>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</si>
  <si>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</si>
  <si>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</si>
  <si>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</si>
  <si>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</si>
  <si>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</si>
  <si>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</si>
  <si>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</si>
  <si>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</si>
  <si>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</si>
  <si>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</si>
  <si>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</si>
  <si>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</si>
  <si>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</si>
  <si>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</si>
  <si>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</si>
  <si>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</si>
  <si>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</si>
  <si>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</si>
  <si>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</si>
  <si>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</si>
  <si>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</si>
  <si>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</si>
  <si>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</si>
  <si>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</si>
  <si>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</si>
  <si>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</si>
  <si>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</si>
  <si>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</si>
  <si>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</si>
  <si>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</si>
  <si>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</si>
  <si>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</si>
  <si>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</si>
  <si>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</si>
  <si>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</si>
  <si>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</si>
  <si>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</si>
  <si>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</si>
  <si>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</si>
  <si>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</si>
  <si>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</si>
  <si>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</si>
  <si>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</si>
  <si>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</si>
  <si>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</si>
  <si>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</si>
  <si>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</si>
  <si>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</si>
  <si>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</si>
  <si>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</si>
  <si>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</si>
  <si>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</si>
  <si>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</si>
  <si>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</si>
  <si>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</si>
  <si>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</si>
  <si>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</si>
  <si>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</si>
  <si>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</si>
  <si>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</si>
  <si>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</si>
  <si>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</si>
  <si>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</si>
  <si>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</si>
  <si>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</si>
  <si>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</si>
  <si>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</si>
  <si>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</si>
  <si>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</si>
  <si>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</si>
  <si>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</si>
  <si>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</si>
  <si>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</si>
  <si>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</si>
  <si>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</si>
  <si>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</si>
  <si>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</si>
  <si>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</si>
  <si>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</si>
  <si>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</si>
  <si>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</si>
  <si>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</si>
  <si>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</si>
  <si>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</si>
  <si>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</si>
  <si>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</si>
  <si>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</si>
  <si>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</si>
  <si>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</si>
  <si>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</si>
  <si>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</si>
  <si>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</si>
  <si>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</si>
  <si>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</si>
  <si>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</si>
  <si>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</si>
  <si>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</si>
  <si>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</si>
  <si>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</si>
  <si>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</si>
  <si>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</si>
  <si>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</si>
  <si>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</si>
  <si>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</si>
  <si>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</si>
  <si>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</si>
  <si>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</si>
  <si>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</si>
  <si>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</si>
  <si>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</si>
  <si>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</si>
  <si>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</si>
  <si>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</si>
  <si>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</si>
  <si>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</si>
  <si>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</si>
  <si>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</si>
  <si>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</si>
  <si>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</si>
  <si>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</si>
  <si>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</si>
  <si>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</si>
  <si>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</si>
  <si>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</si>
  <si>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</si>
  <si>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</si>
  <si>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</si>
  <si>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</si>
  <si>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</si>
  <si>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</si>
  <si>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</si>
  <si>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</si>
  <si>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</si>
  <si>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</si>
  <si>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</si>
  <si>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</si>
  <si>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</si>
  <si>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</si>
  <si>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</si>
  <si>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</si>
  <si>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</si>
  <si>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</si>
  <si>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</si>
  <si>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</si>
  <si>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</si>
  <si>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</si>
  <si>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</si>
  <si>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</si>
  <si>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</si>
  <si>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</si>
  <si>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</si>
  <si>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</si>
  <si>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</si>
  <si>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</si>
  <si>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</si>
  <si>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</si>
  <si>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</si>
  <si>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</si>
  <si>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</si>
  <si>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</si>
  <si>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</si>
  <si>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</si>
  <si>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</si>
  <si>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</si>
  <si>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</si>
  <si>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</si>
  <si>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</si>
  <si>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</si>
  <si>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</si>
  <si>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</si>
  <si>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</si>
  <si>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</si>
  <si>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</si>
  <si>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</si>
  <si>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</si>
  <si>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</si>
  <si>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</si>
  <si>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</si>
  <si>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</si>
  <si>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</si>
  <si>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</si>
  <si>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</si>
  <si>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</si>
  <si>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</si>
  <si>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</si>
  <si>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</si>
  <si>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</si>
  <si>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</si>
  <si>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</si>
  <si>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</si>
  <si>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</si>
  <si>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</si>
  <si>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</si>
  <si>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</si>
  <si>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</si>
  <si>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</si>
  <si>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</si>
  <si>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</si>
  <si>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</si>
  <si>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</si>
  <si>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</si>
  <si>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</si>
  <si>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</si>
  <si>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</si>
  <si>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</si>
  <si>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</si>
  <si>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</si>
  <si>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</si>
  <si>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</si>
  <si>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</si>
  <si>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</si>
  <si>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</si>
  <si>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</si>
  <si>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</si>
  <si>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</si>
  <si>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</si>
  <si>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</si>
  <si>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</si>
  <si>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</si>
  <si>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</si>
  <si>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</si>
  <si>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</si>
  <si>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</si>
  <si>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</si>
  <si>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</si>
  <si>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</si>
  <si>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</si>
  <si>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</si>
  <si>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</si>
  <si>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</si>
  <si>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</si>
  <si>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</si>
  <si>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</si>
  <si>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</si>
  <si>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</si>
  <si>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</si>
  <si>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</si>
  <si>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</si>
  <si>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</si>
  <si>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</si>
  <si>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</si>
  <si>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</si>
  <si>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</si>
  <si>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</si>
  <si>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</si>
  <si>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</si>
  <si>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</si>
  <si>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</si>
  <si>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</si>
  <si>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</si>
  <si>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</si>
  <si>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</si>
  <si>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</si>
  <si>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</si>
  <si>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</si>
  <si>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</si>
  <si>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</si>
  <si>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</si>
  <si>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</si>
  <si>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</si>
  <si>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</si>
  <si>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</si>
  <si>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</si>
  <si>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</si>
  <si>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</si>
  <si>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</si>
  <si>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</si>
  <si>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</si>
  <si>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</si>
  <si>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</si>
  <si>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</si>
  <si>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</si>
  <si>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</si>
  <si>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</si>
  <si>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</si>
  <si>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</si>
  <si>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</si>
  <si>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</si>
  <si>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</si>
  <si>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</si>
  <si>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</si>
  <si>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</si>
  <si>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</si>
  <si>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</si>
  <si>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</si>
  <si>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</si>
  <si>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</si>
  <si>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</si>
  <si>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</si>
  <si>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</si>
  <si>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</si>
  <si>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</si>
  <si>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</si>
  <si>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</si>
  <si>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</si>
  <si>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</si>
  <si>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</si>
  <si>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</si>
  <si>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</si>
  <si>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</si>
  <si>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</si>
  <si>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</si>
  <si>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</si>
  <si>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</si>
  <si>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</si>
  <si>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</si>
  <si>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</si>
  <si>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</si>
  <si>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</si>
  <si>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</si>
  <si>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</si>
  <si>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</si>
  <si>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</si>
  <si>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</si>
  <si>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</si>
  <si>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</si>
  <si>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</si>
  <si>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</si>
  <si>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</si>
  <si>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</si>
  <si>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</si>
  <si>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</si>
  <si>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</si>
  <si>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</si>
  <si>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</si>
  <si>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</si>
  <si>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</si>
  <si>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</si>
  <si>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</si>
  <si>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</si>
  <si>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</si>
  <si>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</si>
  <si>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</si>
  <si>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</si>
  <si>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</si>
  <si>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</si>
  <si>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</si>
  <si>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</si>
  <si>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</si>
  <si>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</si>
  <si>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</si>
  <si>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</si>
  <si>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</si>
  <si>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</si>
  <si>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</si>
  <si>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</si>
  <si>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</si>
  <si>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</si>
  <si>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</si>
  <si>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</si>
  <si>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</si>
  <si>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</si>
  <si>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</si>
  <si>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</si>
  <si>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</si>
  <si>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</si>
  <si>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</si>
  <si>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</si>
  <si>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</si>
  <si>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</si>
  <si>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</si>
  <si>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</si>
  <si>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</si>
  <si>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</si>
  <si>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</si>
  <si>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</si>
  <si>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</si>
  <si>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</si>
  <si>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</si>
  <si>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</si>
  <si>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</si>
  <si>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</si>
  <si>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</si>
  <si>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</si>
  <si>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</si>
  <si>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</si>
  <si>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</si>
  <si>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</si>
  <si>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</si>
  <si>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</si>
  <si>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</si>
  <si>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</si>
  <si>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</si>
  <si>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</si>
  <si>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</si>
  <si>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</si>
  <si>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</si>
  <si>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</si>
  <si>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</si>
  <si>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</si>
  <si>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</si>
  <si>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</si>
  <si>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</si>
  <si>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</si>
  <si>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</si>
  <si>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</si>
  <si>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</si>
  <si>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</si>
  <si>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</si>
  <si>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</si>
  <si>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</si>
  <si>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</si>
  <si>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</si>
  <si>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</si>
  <si>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</si>
  <si>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</si>
  <si>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</si>
  <si>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</si>
  <si>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</si>
  <si>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</si>
  <si>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</si>
  <si>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</si>
  <si>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</si>
  <si>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</si>
  <si>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</si>
  <si>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</si>
  <si>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</si>
  <si>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</si>
  <si>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</si>
  <si>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</si>
  <si>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</si>
  <si>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</si>
  <si>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</si>
  <si>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</si>
  <si>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</si>
  <si>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</si>
  <si>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</si>
  <si>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</si>
  <si>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</si>
  <si>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</si>
  <si>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</si>
  <si>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</si>
  <si>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</si>
  <si>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</si>
  <si>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</si>
  <si>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</si>
  <si>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</si>
  <si>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</si>
  <si>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</si>
  <si>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</si>
  <si>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</si>
  <si>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</si>
  <si>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</si>
  <si>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</si>
  <si>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</si>
  <si>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</si>
  <si>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</si>
  <si>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</si>
  <si>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</si>
  <si>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</si>
  <si>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</si>
  <si>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</si>
  <si>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</si>
  <si>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</si>
  <si>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</si>
  <si>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</si>
  <si>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</si>
  <si>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</si>
  <si>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</si>
  <si>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</si>
  <si>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</si>
  <si>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</si>
  <si>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</si>
  <si>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</si>
  <si>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</si>
  <si>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</si>
  <si>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</si>
  <si>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</si>
  <si>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</si>
  <si>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</si>
  <si>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</si>
  <si>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</si>
  <si>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</si>
  <si>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</si>
  <si>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</si>
  <si>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</si>
  <si>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</si>
  <si>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</si>
  <si>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</si>
  <si>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</si>
  <si>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</si>
  <si>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</si>
  <si>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</si>
  <si>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</si>
  <si>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</si>
  <si>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</si>
  <si>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</si>
  <si>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</si>
  <si>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</si>
  <si>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</si>
  <si>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</si>
  <si>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</si>
  <si>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</si>
  <si>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</si>
  <si>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</si>
  <si>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</si>
  <si>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</si>
  <si>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</si>
  <si>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</si>
  <si>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</si>
  <si>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</si>
  <si>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</si>
  <si>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</si>
  <si>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</si>
  <si>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</si>
  <si>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</si>
  <si>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</si>
  <si>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</si>
  <si>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</si>
  <si>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</si>
  <si>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</si>
  <si>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</si>
  <si>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</si>
  <si>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</si>
  <si>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</si>
  <si>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</si>
  <si>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</si>
  <si>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</si>
  <si>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</si>
  <si>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</si>
  <si>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</si>
  <si>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</si>
  <si>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</si>
  <si>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</si>
  <si>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</si>
  <si>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</si>
  <si>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</si>
  <si>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</si>
  <si>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</si>
  <si>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</si>
  <si>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</si>
  <si>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</si>
  <si>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</si>
  <si>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</si>
  <si>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</si>
  <si>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</si>
  <si>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</si>
  <si>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</si>
  <si>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</si>
  <si>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</si>
  <si>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</si>
  <si>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</si>
  <si>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</si>
  <si>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</si>
  <si>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</si>
  <si>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</si>
  <si>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</si>
  <si>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</si>
  <si>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</si>
  <si>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</si>
  <si>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</si>
  <si>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</si>
  <si>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</si>
  <si>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</si>
  <si>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</si>
  <si>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</si>
  <si>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</si>
  <si>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</si>
  <si>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</si>
  <si>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</si>
  <si>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</si>
  <si>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</si>
  <si>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</si>
  <si>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</si>
  <si>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</si>
  <si>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</si>
  <si>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</si>
  <si>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</si>
  <si>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</si>
  <si>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</si>
  <si>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</si>
  <si>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</si>
  <si>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</si>
  <si>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</si>
  <si>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</si>
  <si>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</si>
  <si>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</si>
  <si>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</si>
  <si>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</si>
  <si>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</si>
  <si>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</si>
  <si>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</si>
  <si>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</si>
  <si>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</si>
  <si>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</si>
  <si>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</si>
  <si>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</si>
  <si>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</si>
  <si>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</si>
  <si>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</si>
  <si>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</si>
  <si>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</si>
  <si>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</si>
  <si>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</si>
  <si>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</si>
  <si>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</si>
  <si>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</si>
  <si>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</si>
  <si>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</si>
  <si>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</si>
  <si>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</si>
  <si>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</si>
  <si>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</si>
  <si>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</si>
  <si>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</si>
  <si>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</si>
  <si>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</si>
  <si>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</si>
  <si>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</si>
  <si>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</si>
  <si>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</si>
  <si>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</si>
  <si>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</si>
  <si>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</si>
  <si>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</si>
  <si>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</si>
  <si>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</si>
  <si>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</si>
  <si>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</si>
  <si>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</si>
  <si>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</si>
  <si>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</si>
  <si>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</si>
  <si>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</si>
  <si>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</si>
  <si>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</si>
  <si>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</si>
  <si>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</si>
  <si>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</si>
  <si>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</si>
  <si>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</si>
  <si>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</si>
  <si>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</si>
  <si>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</si>
  <si>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</si>
  <si>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</si>
  <si>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</si>
  <si>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</si>
  <si>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</si>
  <si>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</si>
  <si>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</si>
  <si>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</si>
  <si>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</si>
  <si>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</si>
  <si>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</si>
  <si>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</si>
  <si>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</si>
  <si>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</si>
  <si>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</si>
  <si>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</si>
  <si>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</si>
  <si>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</si>
  <si>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</si>
  <si>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</si>
  <si>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</si>
  <si>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</si>
  <si>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</si>
  <si>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</si>
  <si>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</si>
  <si>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</si>
  <si>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</si>
  <si>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</si>
  <si>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</si>
  <si>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</si>
  <si>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</si>
  <si>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</si>
  <si>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</si>
  <si>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</si>
  <si>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</si>
  <si>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</si>
  <si>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</si>
  <si>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</si>
  <si>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</si>
  <si>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</si>
  <si>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</si>
  <si>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</si>
  <si>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</si>
  <si>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</si>
  <si>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</si>
  <si>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</si>
  <si>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</si>
  <si>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</si>
  <si>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</si>
  <si>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</si>
  <si>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</si>
  <si>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</si>
  <si>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</si>
  <si>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</si>
  <si>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</si>
  <si>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</si>
  <si>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</si>
  <si>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</si>
  <si>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</si>
  <si>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</si>
  <si>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</si>
  <si>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</si>
  <si>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</si>
  <si>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</si>
  <si>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</si>
  <si>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</si>
  <si>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</si>
  <si>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</si>
  <si>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</si>
  <si>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</si>
  <si>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</si>
  <si>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</si>
  <si>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</si>
  <si>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</si>
  <si>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</si>
  <si>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</si>
  <si>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</si>
  <si>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</si>
  <si>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</si>
  <si>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</si>
  <si>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</si>
  <si>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</si>
  <si>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</si>
  <si>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</si>
  <si>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</si>
  <si>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</si>
  <si>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</si>
  <si>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</si>
  <si>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</si>
  <si>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</si>
  <si>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</si>
  <si>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</si>
  <si>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</si>
  <si>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</si>
  <si>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</si>
  <si>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</si>
  <si>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</si>
  <si>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</si>
  <si>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</si>
  <si>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</si>
  <si>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</si>
  <si>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</si>
  <si>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</si>
  <si>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</si>
  <si>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</si>
  <si>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</si>
  <si>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</si>
  <si>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</si>
  <si>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</si>
  <si>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</si>
  <si>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</si>
  <si>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</si>
  <si>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</si>
  <si>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</si>
  <si>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</si>
  <si>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</si>
  <si>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</si>
  <si>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</si>
  <si>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</si>
  <si>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</si>
  <si>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</si>
  <si>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</si>
  <si>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</si>
  <si>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</si>
  <si>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</si>
  <si>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</si>
  <si>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</si>
  <si>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</si>
  <si>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</si>
  <si>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</si>
  <si>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</si>
  <si>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</si>
  <si>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</si>
  <si>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</si>
  <si>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</si>
  <si>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</si>
  <si>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</si>
  <si>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</si>
  <si>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</si>
  <si>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</si>
  <si>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</si>
  <si>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</si>
  <si>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</si>
  <si>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</si>
  <si>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</si>
  <si>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</si>
  <si>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</si>
  <si>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</si>
  <si>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</si>
  <si>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</si>
  <si>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</si>
  <si>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</si>
  <si>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</si>
  <si>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</si>
  <si>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</si>
  <si>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</si>
  <si>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</si>
  <si>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</si>
  <si>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</si>
  <si>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</si>
  <si>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</si>
  <si>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</si>
  <si>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</si>
  <si>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</si>
  <si>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</si>
  <si>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</si>
  <si>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</si>
  <si>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</si>
  <si>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</si>
  <si>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</si>
  <si>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</si>
  <si>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</si>
  <si>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</si>
  <si>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</si>
  <si>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</si>
  <si>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</si>
  <si>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</si>
  <si>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</si>
  <si>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</si>
  <si>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</si>
  <si>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</si>
  <si>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</si>
  <si>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</si>
  <si>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</si>
  <si>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</si>
  <si>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</si>
  <si>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</si>
  <si>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</si>
  <si>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</si>
  <si>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</si>
  <si>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</si>
  <si>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</si>
  <si>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</si>
  <si>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</si>
  <si>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</si>
  <si>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</si>
  <si>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</si>
  <si>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</si>
  <si>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</si>
  <si>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</si>
  <si>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</si>
  <si>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</si>
  <si>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</si>
  <si>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</si>
  <si>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</si>
  <si>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</si>
  <si>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</si>
  <si>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</si>
  <si>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</si>
  <si>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</si>
  <si>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</si>
  <si>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</si>
  <si>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</si>
  <si>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</si>
  <si>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</si>
  <si>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</si>
  <si>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</si>
  <si>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</si>
  <si>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</si>
  <si>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</si>
  <si>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</si>
  <si>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</si>
  <si>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</si>
  <si>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</si>
  <si>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</si>
  <si>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</si>
  <si>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</si>
  <si>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</si>
  <si>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</si>
  <si>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</si>
  <si>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</si>
  <si>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</si>
  <si>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</si>
  <si>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</si>
  <si>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</si>
  <si>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</si>
  <si>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</si>
  <si>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</si>
  <si>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</si>
  <si>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</si>
  <si>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</si>
  <si>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</si>
  <si>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</si>
  <si>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</si>
  <si>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</si>
  <si>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</si>
  <si>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</si>
  <si>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</si>
  <si>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</si>
  <si>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</si>
  <si>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</si>
  <si>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</si>
  <si>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</si>
  <si>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</si>
  <si>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</si>
  <si>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</si>
  <si>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</si>
  <si>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</si>
  <si>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</si>
  <si>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</si>
  <si>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</si>
  <si>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</si>
  <si>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</si>
  <si>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</si>
  <si>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</si>
  <si>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</si>
  <si>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</si>
  <si>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</si>
  <si>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</si>
  <si>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</si>
  <si>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</si>
  <si>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</si>
  <si>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</si>
  <si>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</si>
  <si>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</si>
  <si>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</si>
  <si>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</si>
  <si>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</si>
  <si>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</si>
  <si>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</si>
  <si>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</si>
  <si>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</si>
  <si>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</si>
  <si>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</si>
  <si>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</si>
  <si>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</si>
  <si>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</si>
  <si>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</si>
  <si>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</si>
  <si>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</si>
  <si>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</si>
  <si>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</si>
  <si>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</si>
  <si>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</si>
  <si>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</si>
  <si>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</si>
  <si>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</si>
  <si>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</si>
  <si>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</si>
  <si>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</si>
  <si>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</si>
  <si>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</si>
  <si>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</si>
  <si>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</si>
  <si>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</si>
  <si>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</si>
  <si>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</si>
  <si>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</si>
  <si>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</si>
  <si>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</si>
  <si>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</si>
  <si>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</si>
  <si>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</si>
  <si>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</si>
  <si>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</si>
  <si>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</si>
  <si>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</si>
  <si>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</si>
  <si>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</si>
  <si>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</si>
  <si>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</si>
  <si>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</si>
  <si>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</si>
  <si>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</si>
  <si>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</si>
  <si>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</si>
  <si>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</si>
  <si>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</si>
  <si>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</si>
  <si>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</si>
  <si>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</si>
  <si>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</si>
  <si>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</si>
  <si>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</si>
  <si>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</si>
  <si>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</si>
  <si>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</si>
  <si>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</si>
  <si>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</si>
  <si>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</si>
  <si>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</si>
  <si>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</si>
  <si>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</si>
  <si>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</si>
  <si>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</si>
  <si>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</si>
  <si>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</si>
  <si>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</si>
  <si>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</si>
  <si>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</si>
  <si>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</si>
  <si>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</si>
  <si>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</si>
  <si>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</si>
  <si>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</si>
  <si>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</si>
  <si>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</si>
  <si>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</si>
  <si>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</si>
  <si>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</si>
  <si>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</si>
  <si>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</si>
  <si>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</si>
  <si>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</si>
  <si>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</si>
  <si>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</si>
  <si>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</si>
  <si>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</si>
  <si>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</si>
  <si>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</si>
  <si>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</si>
  <si>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</si>
  <si>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</si>
  <si>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</si>
  <si>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</si>
  <si>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</si>
  <si>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</si>
  <si>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</si>
  <si>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</si>
  <si>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</si>
  <si>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</si>
  <si>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</si>
  <si>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</si>
  <si>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</si>
  <si>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</si>
  <si>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</si>
  <si>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</si>
  <si>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</si>
  <si>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</si>
  <si>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</si>
  <si>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</si>
  <si>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</si>
  <si>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</si>
  <si>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</si>
  <si>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</si>
  <si>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</si>
  <si>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</si>
  <si>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</si>
  <si>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</si>
  <si>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</si>
  <si>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</si>
  <si>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</si>
  <si>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</si>
  <si>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</si>
  <si>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</si>
  <si>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</si>
  <si>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</si>
  <si>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</si>
  <si>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</si>
  <si>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</si>
  <si>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</si>
  <si>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</si>
  <si>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</si>
  <si>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</si>
  <si>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</si>
  <si>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</si>
  <si>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</si>
  <si>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</si>
  <si>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</si>
  <si>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</si>
  <si>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</si>
  <si>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</si>
  <si>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</si>
  <si>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</si>
  <si>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</si>
  <si>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</si>
  <si>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</si>
  <si>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</si>
  <si>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</si>
  <si>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</si>
  <si>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</si>
  <si>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</si>
  <si>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</si>
  <si>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</si>
  <si>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</si>
  <si>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</si>
  <si>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</si>
  <si>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</si>
  <si>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</si>
  <si>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</si>
  <si>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</si>
  <si>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</si>
  <si>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</si>
  <si>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</si>
  <si>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</si>
  <si>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</si>
  <si>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</si>
  <si>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</si>
  <si>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</si>
  <si>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</si>
  <si>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</si>
  <si>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</si>
  <si>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</si>
  <si>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</si>
  <si>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</si>
  <si>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</si>
  <si>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</si>
  <si>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</si>
  <si>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</si>
  <si>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</si>
  <si>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</si>
  <si>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</si>
  <si>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</si>
  <si>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</si>
  <si>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</si>
  <si>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</si>
  <si>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</si>
  <si>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</si>
  <si>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</si>
  <si>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</si>
  <si>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</si>
  <si>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</si>
  <si>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</si>
  <si>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</si>
  <si>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</si>
  <si>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</si>
  <si>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</si>
  <si>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</si>
  <si>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</si>
  <si>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</si>
  <si>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</si>
  <si>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</si>
  <si>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</si>
  <si>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</si>
  <si>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</si>
  <si>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</si>
  <si>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</si>
  <si>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</si>
  <si>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</si>
  <si>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</si>
  <si>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</si>
  <si>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</si>
  <si>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</si>
  <si>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</si>
  <si>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</si>
  <si>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</si>
  <si>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</si>
  <si>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</si>
  <si>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</si>
  <si>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</si>
  <si>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</si>
  <si>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</si>
  <si>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</si>
  <si>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</si>
  <si>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</si>
  <si>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</si>
  <si>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</si>
  <si>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</si>
  <si>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</si>
  <si>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</si>
  <si>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</si>
  <si>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</si>
  <si>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</si>
  <si>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</si>
  <si>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</si>
  <si>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</si>
  <si>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</si>
  <si>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</si>
  <si>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</si>
  <si>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</si>
  <si>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</si>
  <si>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</si>
  <si>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</si>
  <si>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</si>
  <si>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</si>
  <si>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</si>
  <si>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</si>
  <si>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</si>
  <si>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</si>
  <si>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</si>
  <si>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</si>
  <si>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</si>
  <si>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</si>
  <si>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</si>
  <si>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</si>
  <si>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</si>
  <si>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</si>
  <si>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</si>
  <si>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</si>
  <si>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</si>
  <si>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</si>
  <si>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</si>
  <si>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</si>
  <si>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</si>
  <si>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</si>
  <si>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</si>
  <si>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</si>
  <si>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</si>
  <si>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</si>
  <si>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</si>
  <si>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</si>
  <si>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</si>
  <si>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</si>
  <si>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</si>
  <si>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</si>
  <si>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</si>
  <si>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</si>
  <si>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</si>
  <si>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</si>
  <si>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</si>
  <si>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</si>
  <si>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</si>
  <si>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</si>
  <si>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</si>
  <si>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</si>
  <si>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</si>
  <si>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</si>
  <si>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</si>
  <si>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</si>
  <si>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</si>
  <si>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</si>
  <si>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</si>
  <si>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</si>
  <si>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</si>
  <si>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</si>
  <si>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</si>
  <si>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</si>
  <si>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</si>
  <si>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</si>
  <si>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</si>
  <si>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</si>
  <si>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</si>
  <si>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</si>
  <si>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</si>
  <si>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</si>
  <si>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</si>
  <si>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</si>
  <si>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</si>
  <si>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</si>
  <si>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</si>
  <si>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</si>
  <si>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</si>
  <si>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</si>
  <si>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</si>
  <si>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</si>
  <si>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</si>
  <si>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</si>
  <si>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</si>
  <si>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</si>
  <si>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</si>
  <si>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</si>
  <si>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</si>
  <si>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</si>
  <si>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</si>
  <si>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</si>
  <si>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</si>
  <si>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</si>
  <si>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</si>
  <si>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</si>
  <si>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</si>
  <si>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</si>
  <si>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</si>
  <si>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</si>
  <si>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</si>
  <si>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</si>
  <si>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</si>
  <si>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</si>
  <si>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</si>
  <si>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</si>
  <si>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</si>
  <si>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</si>
  <si>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</si>
  <si>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</si>
  <si>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</si>
  <si>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</si>
  <si>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</si>
  <si>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</si>
  <si>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</si>
  <si>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</si>
  <si>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</si>
  <si>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</si>
  <si>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</si>
  <si>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</si>
  <si>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</si>
  <si>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</si>
  <si>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</si>
  <si>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</si>
  <si>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</si>
  <si>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</si>
  <si>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</si>
  <si>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</si>
  <si>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</si>
  <si>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</si>
  <si>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</si>
  <si>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</si>
  <si>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</si>
  <si>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</si>
  <si>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</si>
  <si>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</si>
  <si>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</si>
  <si>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</si>
  <si>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</si>
  <si>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</si>
  <si>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</si>
  <si>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</si>
  <si>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</si>
  <si>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</si>
  <si>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</si>
  <si>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</si>
  <si>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</si>
  <si>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</si>
  <si>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</si>
  <si>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</si>
  <si>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</si>
  <si>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</si>
  <si>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</si>
  <si>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</si>
  <si>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</si>
  <si>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</si>
  <si>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</si>
  <si>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</si>
  <si>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</si>
  <si>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</si>
  <si>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</si>
  <si>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</si>
  <si>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</si>
  <si>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</si>
  <si>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</si>
  <si>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</si>
  <si>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</si>
  <si>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</si>
  <si>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</si>
  <si>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</si>
  <si>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</si>
  <si>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</si>
  <si>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</si>
  <si>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</si>
  <si>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</si>
  <si>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</si>
  <si>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</si>
  <si>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</si>
  <si>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</si>
  <si>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</si>
  <si>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</si>
  <si>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</si>
  <si>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</si>
  <si>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</si>
  <si>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</si>
  <si>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</si>
  <si>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</si>
  <si>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</si>
  <si>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</si>
  <si>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</si>
  <si>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</si>
  <si>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</si>
  <si>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</si>
  <si>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</si>
  <si>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</si>
  <si>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</si>
  <si>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</si>
  <si>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</si>
  <si>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</si>
  <si>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</si>
  <si>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</si>
  <si>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</si>
  <si>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</si>
  <si>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</si>
  <si>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</si>
  <si>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</si>
  <si>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</si>
  <si>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</si>
  <si>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</si>
  <si>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</si>
  <si>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</si>
  <si>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</si>
  <si>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</si>
  <si>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</si>
  <si>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</si>
  <si>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</si>
  <si>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</si>
  <si>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</si>
  <si>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</si>
  <si>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</si>
  <si>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</si>
  <si>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</si>
  <si>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</si>
  <si>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</si>
  <si>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</si>
  <si>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</si>
  <si>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</si>
  <si>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</si>
  <si>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</si>
  <si>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</si>
  <si>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</si>
  <si>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</si>
  <si>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</si>
  <si>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</si>
  <si>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</si>
  <si>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</si>
  <si>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</si>
  <si>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</si>
  <si>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</si>
  <si>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</si>
  <si>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</si>
  <si>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</si>
  <si>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</si>
  <si>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</si>
  <si>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</si>
  <si>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</si>
  <si>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</si>
  <si>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</si>
  <si>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</si>
  <si>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</si>
  <si>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</si>
  <si>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</si>
  <si>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</si>
  <si>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</si>
  <si>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</si>
  <si>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</si>
  <si>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</si>
  <si>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</si>
  <si>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</si>
  <si>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</si>
  <si>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</si>
  <si>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</si>
  <si>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</si>
  <si>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</si>
  <si>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</si>
  <si>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</si>
  <si>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</si>
  <si>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</si>
  <si>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</si>
  <si>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</si>
  <si>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</si>
  <si>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</si>
  <si>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</si>
  <si>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</si>
  <si>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</si>
  <si>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</si>
  <si>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</si>
  <si>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</si>
  <si>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</si>
  <si>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</si>
  <si>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</si>
  <si>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</si>
  <si>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</si>
  <si>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</si>
  <si>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</si>
  <si>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</si>
  <si>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</si>
  <si>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</si>
  <si>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</si>
  <si>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</si>
  <si>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</si>
  <si>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</si>
  <si>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</si>
  <si>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</si>
  <si>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</si>
  <si>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</si>
  <si>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</si>
  <si>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</si>
  <si>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</si>
  <si>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</si>
  <si>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</si>
  <si>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</si>
  <si>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</si>
  <si>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</si>
  <si>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</si>
  <si>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</si>
  <si>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</si>
  <si>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</si>
  <si>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</si>
  <si>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</si>
  <si>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</si>
  <si>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</si>
  <si>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</si>
  <si>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</si>
  <si>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</si>
  <si>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</si>
  <si>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</si>
  <si>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</si>
  <si>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</si>
  <si>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</si>
  <si>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</si>
  <si>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</si>
  <si>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</si>
  <si>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</si>
  <si>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</si>
  <si>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</si>
  <si>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</si>
  <si>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</si>
  <si>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</si>
  <si>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</si>
  <si>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</si>
  <si>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</si>
  <si>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</si>
  <si>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</si>
  <si>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</si>
  <si>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</si>
  <si>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</si>
  <si>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</si>
  <si>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</si>
  <si>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</si>
  <si>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</si>
  <si>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</si>
  <si>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</si>
  <si>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</si>
  <si>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</si>
  <si>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</si>
  <si>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</si>
  <si>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</si>
  <si>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</si>
  <si>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</si>
  <si>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</si>
  <si>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</si>
  <si>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</si>
  <si>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</si>
  <si>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</si>
  <si>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</si>
  <si>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</si>
  <si>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</si>
  <si>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</si>
  <si>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</si>
  <si>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</si>
  <si>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</si>
  <si>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</si>
  <si>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</si>
  <si>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</si>
  <si>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</si>
  <si>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</si>
  <si>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</si>
  <si>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</si>
  <si>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</si>
  <si>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</si>
  <si>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</si>
  <si>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</si>
  <si>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</si>
  <si>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</si>
  <si>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</si>
  <si>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</si>
  <si>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</si>
  <si>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</si>
  <si>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</si>
  <si>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</si>
  <si>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</si>
  <si>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</si>
  <si>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</si>
  <si>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</si>
  <si>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</si>
  <si>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</si>
  <si>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</si>
  <si>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</si>
  <si>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</si>
  <si>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</si>
  <si>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</si>
  <si>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</si>
  <si>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</si>
  <si>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</si>
  <si>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</si>
  <si>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</si>
  <si>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</si>
  <si>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</si>
  <si>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</si>
  <si>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</si>
  <si>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</si>
  <si>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</si>
  <si>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</si>
  <si>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</si>
  <si>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</si>
  <si>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</si>
  <si>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</si>
  <si>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</si>
  <si>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</si>
  <si>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</si>
  <si>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</si>
  <si>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</si>
  <si>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</si>
  <si>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</si>
  <si>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</si>
  <si>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</si>
  <si>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</si>
  <si>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</si>
  <si>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</si>
  <si>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</si>
  <si>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</si>
  <si>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</si>
  <si>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</si>
  <si>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</si>
  <si>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</si>
  <si>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</si>
  <si>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</si>
  <si>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</si>
  <si>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</si>
  <si>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</si>
  <si>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</si>
  <si>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</si>
  <si>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</si>
  <si>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</si>
  <si>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</si>
  <si>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</si>
  <si>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</si>
  <si>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</si>
  <si>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</si>
  <si>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</si>
  <si>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</si>
  <si>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</si>
  <si>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</si>
  <si>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</si>
  <si>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</si>
  <si>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</si>
  <si>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</si>
  <si>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</si>
  <si>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</si>
  <si>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</si>
  <si>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</si>
  <si>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</si>
  <si>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</si>
  <si>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</si>
  <si>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</si>
  <si>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</si>
  <si>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</si>
  <si>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</si>
  <si>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</si>
  <si>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</si>
  <si>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</si>
  <si>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</si>
  <si>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</si>
  <si>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</si>
  <si>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</si>
  <si>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</si>
  <si>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</si>
  <si>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</si>
  <si>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</si>
  <si>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</si>
  <si>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</si>
  <si>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</si>
  <si>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</si>
  <si>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</si>
  <si>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</si>
  <si>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</si>
  <si>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</si>
  <si>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</si>
  <si>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</si>
  <si>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</si>
  <si>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</si>
  <si>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</si>
  <si>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</si>
  <si>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</si>
  <si>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</si>
  <si>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</si>
  <si>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</si>
  <si>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</si>
  <si>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</si>
  <si>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</si>
  <si>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</si>
  <si>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</si>
  <si>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</si>
  <si>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</si>
  <si>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</si>
  <si>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</si>
  <si>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</si>
  <si>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</si>
  <si>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</si>
  <si>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</si>
  <si>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</si>
  <si>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</si>
  <si>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</si>
  <si>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</si>
  <si>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</si>
  <si>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</si>
  <si>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</si>
  <si>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</si>
  <si>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</si>
  <si>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</si>
  <si>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</si>
  <si>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</si>
  <si>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</si>
  <si>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</si>
  <si>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</si>
  <si>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</si>
  <si>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</si>
  <si>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</si>
  <si>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</si>
  <si>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</si>
  <si>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</si>
  <si>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</si>
  <si>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</si>
  <si>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</si>
  <si>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</si>
  <si>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</si>
  <si>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</si>
  <si>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</si>
  <si>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</si>
  <si>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</si>
  <si>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</si>
  <si>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</si>
  <si>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</si>
  <si>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</si>
  <si>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</si>
  <si>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</si>
  <si>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</si>
  <si>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</si>
  <si>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</si>
  <si>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</si>
  <si>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</si>
  <si>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</si>
  <si>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</si>
  <si>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</si>
  <si>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</si>
  <si>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</si>
  <si>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</si>
  <si>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</si>
  <si>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</si>
  <si>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</si>
  <si>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</si>
  <si>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</si>
  <si>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</si>
  <si>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</si>
  <si>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</si>
  <si>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</si>
  <si>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</si>
  <si>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</si>
  <si>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</si>
  <si>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</si>
  <si>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</si>
  <si>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</si>
  <si>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</si>
  <si>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</si>
  <si>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</si>
  <si>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</si>
  <si>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</si>
  <si>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</si>
  <si>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</si>
  <si>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</si>
  <si>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</si>
  <si>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</si>
  <si>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</si>
  <si>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</si>
  <si>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</si>
  <si>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</si>
  <si>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</si>
  <si>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</si>
  <si>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</si>
  <si>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</si>
  <si>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</si>
  <si>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</si>
  <si>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</si>
  <si>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</si>
  <si>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</si>
  <si>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</si>
  <si>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</si>
  <si>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</si>
  <si>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</si>
  <si>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</si>
  <si>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</si>
  <si>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</si>
  <si>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</si>
  <si>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</si>
  <si>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</si>
  <si>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</si>
  <si>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</si>
  <si>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</si>
  <si>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</si>
  <si>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</si>
  <si>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</si>
  <si>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</si>
  <si>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</si>
  <si>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</si>
  <si>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</si>
  <si>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</si>
  <si>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</si>
  <si>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</si>
  <si>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</si>
  <si>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</si>
  <si>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</si>
  <si>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</si>
  <si>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</si>
  <si>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</si>
  <si>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</si>
  <si>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</si>
  <si>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</si>
  <si>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</si>
  <si>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</si>
  <si>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</si>
  <si>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</si>
  <si>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</si>
  <si>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</si>
  <si>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</si>
  <si>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</si>
  <si>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</si>
  <si>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</si>
  <si>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</si>
  <si>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</si>
  <si>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</si>
  <si>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</si>
  <si>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</si>
  <si>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</si>
  <si>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</si>
  <si>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</si>
  <si>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</si>
  <si>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</si>
  <si>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</si>
  <si>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</si>
  <si>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</si>
  <si>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</si>
  <si>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</si>
  <si>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</si>
  <si>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</si>
  <si>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</si>
  <si>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</si>
  <si>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</si>
  <si>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</si>
  <si>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</si>
  <si>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</si>
  <si>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</si>
  <si>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</si>
  <si>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</si>
  <si>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</si>
  <si>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</si>
  <si>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</si>
  <si>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</si>
  <si>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</si>
  <si>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</si>
  <si>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</si>
  <si>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</si>
  <si>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</si>
  <si>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</si>
  <si>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</si>
  <si>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</si>
  <si>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</si>
  <si>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</si>
  <si>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</si>
  <si>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</si>
  <si>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</si>
  <si>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</si>
  <si>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</si>
  <si>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</si>
  <si>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</si>
  <si>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</si>
  <si>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</si>
  <si>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</si>
  <si>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</si>
  <si>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</si>
  <si>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</si>
  <si>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</si>
  <si>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</si>
  <si>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</si>
  <si>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</si>
  <si>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</si>
  <si>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</si>
  <si>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</si>
  <si>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</si>
  <si>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</si>
  <si>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</si>
  <si>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</si>
  <si>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</si>
  <si>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</si>
  <si>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</si>
  <si>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</si>
  <si>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</si>
  <si>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</si>
  <si>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</si>
  <si>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</si>
  <si>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</si>
  <si>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</si>
  <si>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</si>
  <si>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</si>
  <si>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</si>
  <si>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</si>
  <si>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</si>
  <si>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</si>
  <si>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</si>
  <si>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</si>
  <si>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</si>
  <si>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</si>
  <si>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</si>
  <si>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</si>
  <si>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</si>
  <si>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</si>
  <si>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</si>
  <si>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</si>
  <si>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</si>
  <si>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</si>
  <si>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</si>
  <si>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</si>
  <si>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</si>
  <si>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</si>
  <si>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</si>
  <si>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</si>
  <si>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</si>
  <si>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</si>
  <si>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</si>
  <si>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</si>
  <si>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</si>
  <si>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</si>
  <si>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</si>
  <si>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</si>
  <si>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</si>
  <si>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</si>
  <si>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</si>
  <si>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</si>
  <si>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</si>
  <si>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</si>
  <si>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</si>
  <si>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</si>
  <si>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</si>
  <si>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</si>
  <si>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</si>
  <si>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</si>
  <si>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</si>
  <si>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</si>
  <si>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</si>
  <si>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</si>
  <si>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</si>
  <si>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</si>
  <si>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</si>
  <si>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</si>
  <si>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</si>
  <si>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</si>
  <si>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</si>
  <si>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</si>
  <si>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</si>
  <si>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</si>
  <si>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</si>
  <si>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</si>
  <si>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</si>
  <si>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</si>
  <si>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</si>
  <si>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</si>
  <si>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</si>
  <si>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</si>
  <si>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</si>
  <si>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</si>
  <si>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</si>
  <si>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</si>
  <si>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</si>
  <si>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</si>
  <si>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</si>
  <si>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</si>
  <si>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</si>
  <si>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</si>
  <si>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</si>
  <si>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</si>
  <si>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</si>
  <si>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</si>
  <si>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</si>
  <si>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</si>
  <si>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</si>
  <si>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</si>
  <si>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</si>
  <si>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</si>
  <si>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</si>
  <si>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</si>
  <si>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</si>
  <si>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</si>
  <si>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</si>
  <si>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</si>
  <si>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</si>
  <si>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</si>
  <si>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</si>
  <si>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</si>
  <si>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</si>
  <si>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</si>
  <si>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</si>
  <si>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</si>
  <si>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</si>
  <si>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</si>
  <si>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</si>
  <si>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</si>
  <si>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</si>
  <si>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</si>
  <si>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</si>
  <si>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</si>
  <si>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</si>
  <si>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</si>
  <si>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</si>
  <si>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</si>
  <si>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</si>
  <si>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</si>
  <si>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</si>
  <si>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</si>
  <si>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</si>
  <si>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</si>
  <si>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</si>
  <si>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</si>
  <si>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</si>
  <si>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</si>
  <si>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</si>
  <si>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</si>
  <si>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</si>
  <si>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</si>
  <si>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</si>
  <si>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</si>
  <si>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</si>
  <si>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</si>
  <si>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</si>
  <si>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</si>
  <si>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</si>
  <si>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</si>
  <si>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</si>
  <si>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</si>
  <si>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</si>
  <si>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</si>
  <si>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</si>
  <si>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</si>
  <si>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</si>
  <si>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</si>
  <si>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</si>
  <si>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</si>
  <si>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</si>
  <si>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</si>
  <si>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</si>
  <si>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</si>
  <si>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</si>
  <si>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</si>
  <si>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</si>
  <si>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</si>
  <si>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</si>
  <si>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</si>
  <si>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</si>
  <si>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</si>
  <si>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</si>
  <si>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</si>
  <si>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</si>
  <si>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</si>
  <si>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</si>
  <si>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</si>
  <si>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</si>
  <si>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</si>
  <si>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</si>
  <si>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</si>
  <si>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</si>
  <si>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</si>
  <si>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</si>
  <si>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</si>
  <si>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</si>
  <si>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</si>
  <si>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</si>
  <si>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</si>
  <si>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</si>
  <si>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</si>
  <si>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</si>
  <si>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</si>
  <si>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</si>
  <si>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</si>
  <si>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</si>
  <si>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</si>
  <si>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</si>
  <si>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</si>
  <si>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</si>
  <si>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</si>
  <si>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</si>
  <si>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</si>
  <si>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</si>
  <si>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</si>
  <si>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</si>
  <si>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</si>
  <si>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</si>
  <si>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</si>
  <si>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</si>
  <si>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</si>
  <si>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</si>
  <si>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</si>
  <si>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</si>
  <si>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</si>
  <si>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</si>
  <si>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</si>
  <si>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</si>
  <si>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</si>
  <si>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</si>
  <si>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</si>
  <si>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</si>
  <si>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</si>
  <si>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</si>
  <si>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</si>
  <si>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</si>
  <si>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</si>
  <si>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</si>
  <si>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</si>
  <si>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</si>
  <si>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</si>
  <si>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</si>
  <si>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</si>
  <si>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</si>
  <si>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</si>
  <si>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</si>
  <si>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</si>
  <si>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</si>
  <si>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</si>
  <si>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</si>
  <si>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</si>
  <si>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</si>
  <si>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</si>
  <si>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</si>
  <si>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</si>
  <si>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</si>
  <si>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</si>
  <si>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</si>
  <si>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</si>
  <si>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</si>
  <si>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</si>
  <si>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</si>
  <si>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</si>
  <si>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</si>
  <si>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</si>
  <si>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</si>
  <si>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</si>
  <si>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</si>
  <si>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</si>
  <si>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</si>
  <si>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</si>
  <si>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</si>
  <si>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</si>
  <si>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</si>
  <si>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</si>
  <si>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</si>
  <si>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</si>
  <si>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</si>
  <si>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</si>
  <si>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</si>
  <si>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</si>
  <si>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</si>
  <si>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</si>
  <si>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</si>
  <si>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</si>
  <si>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</si>
  <si>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</si>
  <si>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</si>
  <si>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</si>
  <si>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</si>
  <si>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</si>
  <si>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</si>
  <si>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</si>
  <si>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</si>
  <si>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</si>
  <si>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</si>
  <si>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</si>
  <si>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</si>
  <si>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</si>
  <si>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</si>
  <si>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</si>
  <si>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</si>
  <si>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</si>
  <si>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</si>
  <si>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</si>
  <si>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</si>
  <si>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</si>
  <si>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</si>
  <si>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</si>
  <si>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</si>
  <si>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</si>
  <si>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</si>
  <si>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</si>
  <si>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</si>
  <si>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</si>
  <si>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</si>
  <si>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</si>
  <si>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</si>
  <si>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</si>
  <si>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</si>
  <si>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</si>
  <si>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</si>
  <si>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</si>
  <si>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</si>
  <si>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</si>
  <si>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</si>
  <si>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</si>
  <si>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</si>
  <si>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</si>
  <si>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</si>
  <si>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</si>
  <si>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</si>
  <si>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</si>
  <si>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</si>
  <si>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</si>
  <si>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</si>
  <si>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</si>
  <si>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</si>
  <si>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</si>
  <si>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</si>
  <si>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</si>
  <si>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</si>
  <si>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</si>
  <si>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</si>
  <si>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</si>
  <si>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</si>
  <si>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</si>
  <si>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</si>
  <si>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</si>
  <si>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</si>
  <si>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</si>
  <si>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</si>
  <si>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</si>
  <si>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</si>
  <si>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</si>
  <si>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</si>
  <si>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</si>
  <si>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</si>
  <si>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</si>
  <si>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</si>
  <si>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</si>
  <si>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</si>
  <si>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</si>
  <si>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</si>
  <si>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</si>
  <si>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</si>
  <si>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</si>
  <si>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</si>
  <si>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</si>
  <si>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</si>
  <si>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</si>
  <si>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</si>
  <si>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</si>
  <si>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</si>
  <si>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</si>
  <si>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</si>
  <si>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</si>
  <si>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</si>
  <si>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</si>
  <si>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</si>
  <si>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</si>
  <si>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</si>
  <si>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</si>
  <si>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</si>
  <si>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</si>
  <si>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</si>
  <si>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</si>
  <si>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</si>
  <si>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</si>
  <si>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</si>
  <si>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</si>
  <si>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</si>
  <si>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</si>
  <si>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</si>
  <si>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</si>
  <si>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</si>
  <si>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</si>
  <si>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</si>
  <si>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</si>
  <si>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</si>
  <si>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</si>
  <si>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</si>
  <si>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</si>
  <si>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</si>
  <si>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</si>
  <si>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</si>
  <si>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</si>
  <si>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</si>
  <si>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</si>
  <si>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</si>
  <si>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</si>
  <si>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</si>
  <si>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</si>
  <si>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</si>
  <si>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</si>
  <si>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</si>
  <si>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</si>
  <si>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</si>
  <si>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</si>
  <si>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</si>
  <si>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</si>
  <si>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</si>
  <si>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</si>
  <si>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</si>
  <si>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</si>
  <si>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</si>
  <si>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</si>
  <si>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</si>
  <si>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</si>
  <si>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</si>
  <si>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</si>
  <si>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</si>
  <si>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</si>
  <si>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</si>
  <si>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</si>
  <si>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</si>
  <si>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</si>
  <si>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</si>
  <si>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</si>
  <si>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</si>
  <si>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</si>
  <si>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</si>
  <si>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</si>
  <si>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</si>
  <si>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</si>
  <si>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</si>
  <si>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</si>
  <si>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</si>
  <si>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</si>
  <si>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</si>
  <si>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</si>
  <si>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</si>
  <si>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</si>
  <si>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</si>
  <si>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</si>
  <si>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</si>
  <si>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</si>
  <si>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</si>
  <si>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</si>
  <si>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</si>
  <si>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</si>
  <si>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</si>
  <si>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</si>
  <si>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</si>
  <si>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</si>
  <si>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</si>
  <si>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</si>
  <si>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</si>
  <si>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</si>
  <si>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</si>
  <si>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</si>
  <si>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</si>
  <si>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</si>
  <si>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</si>
  <si>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</si>
  <si>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</si>
  <si>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</si>
  <si>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</si>
  <si>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</si>
  <si>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</si>
  <si>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</si>
  <si>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</si>
  <si>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</si>
  <si>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</si>
  <si>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</si>
  <si>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</si>
  <si>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</si>
  <si>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</si>
  <si>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</si>
  <si>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</si>
  <si>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</si>
  <si>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</si>
  <si>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</si>
  <si>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</si>
  <si>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</si>
  <si>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</si>
  <si>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</si>
  <si>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</si>
  <si>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</si>
  <si>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</si>
  <si>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</si>
  <si>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</si>
  <si>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</si>
  <si>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</si>
  <si>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</si>
  <si>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</si>
  <si>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</si>
  <si>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</si>
  <si>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</si>
  <si>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</si>
  <si>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</si>
  <si>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</si>
  <si>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</si>
  <si>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</si>
  <si>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</si>
  <si>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</si>
  <si>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</si>
  <si>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</si>
  <si>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</si>
  <si>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</si>
  <si>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</si>
  <si>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</si>
  <si>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</si>
  <si>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</si>
  <si>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</si>
  <si>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</si>
  <si>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</si>
  <si>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</si>
  <si>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</si>
  <si>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</si>
  <si>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</si>
  <si>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</si>
  <si>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</si>
  <si>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</si>
  <si>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</si>
  <si>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</si>
  <si>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</si>
  <si>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</si>
  <si>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</si>
  <si>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</si>
  <si>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</si>
  <si>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</si>
  <si>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</si>
  <si>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</si>
  <si>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</si>
  <si>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</si>
  <si>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</si>
  <si>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</si>
  <si>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</si>
  <si>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</si>
  <si>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</si>
  <si>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</si>
  <si>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</si>
  <si>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</si>
  <si>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</si>
  <si>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</si>
  <si>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</si>
  <si>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</si>
  <si>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</si>
  <si>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</si>
  <si>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</si>
  <si>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</si>
  <si>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</si>
  <si>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</si>
  <si>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</si>
  <si>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</si>
  <si>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</si>
  <si>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</si>
  <si>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</si>
  <si>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</si>
  <si>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</si>
  <si>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</si>
  <si>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</si>
  <si>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</si>
  <si>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</si>
  <si>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</si>
  <si>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</si>
  <si>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</si>
  <si>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</si>
  <si>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</si>
  <si>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</si>
  <si>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</si>
  <si>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</si>
  <si>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</si>
  <si>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</si>
  <si>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</si>
  <si>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</si>
  <si>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</si>
  <si>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</si>
  <si>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</si>
  <si>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</si>
  <si>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</si>
  <si>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</si>
  <si>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</si>
  <si>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</si>
  <si>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</si>
  <si>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</si>
  <si>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</si>
  <si>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</si>
  <si>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</si>
  <si>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</si>
  <si>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</si>
  <si>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</si>
  <si>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</si>
  <si>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</si>
  <si>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</si>
  <si>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</si>
  <si>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</si>
  <si>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</si>
  <si>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</si>
  <si>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</si>
  <si>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</si>
  <si>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</si>
  <si>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</si>
  <si>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</si>
  <si>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</si>
  <si>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</si>
  <si>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</si>
  <si>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</si>
  <si>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</si>
  <si>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</si>
  <si>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</si>
  <si>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</si>
  <si>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</si>
  <si>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</si>
  <si>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</si>
  <si>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</si>
  <si>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</si>
  <si>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</si>
  <si>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</si>
  <si>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</si>
  <si>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</si>
  <si>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</si>
  <si>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</si>
  <si>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</si>
  <si>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</si>
  <si>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</si>
  <si>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</si>
  <si>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</si>
  <si>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</si>
  <si>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</si>
  <si>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</si>
  <si>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</si>
  <si>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</si>
  <si>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</si>
  <si>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</si>
  <si>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</si>
  <si>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</si>
  <si>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</si>
  <si>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</si>
  <si>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</si>
  <si>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</si>
  <si>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</si>
  <si>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</si>
  <si>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</si>
  <si>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</si>
  <si>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</si>
  <si>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</si>
  <si>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</si>
  <si>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</si>
  <si>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</si>
  <si>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</si>
  <si>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</si>
  <si>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</si>
  <si>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</si>
  <si>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</si>
  <si>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</si>
  <si>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</si>
  <si>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</si>
  <si>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</si>
  <si>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</si>
  <si>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</si>
  <si>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</si>
  <si>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</si>
  <si>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</si>
  <si>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</si>
  <si>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</si>
  <si>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</si>
  <si>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</si>
  <si>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</si>
  <si>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</si>
  <si>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</si>
  <si>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</si>
  <si>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</si>
  <si>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</si>
  <si>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</si>
  <si>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</si>
  <si>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</si>
  <si>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</si>
  <si>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</si>
  <si>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</si>
  <si>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</si>
  <si>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</si>
  <si>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</si>
  <si>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</si>
  <si>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</si>
  <si>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</si>
  <si>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</si>
  <si>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</si>
  <si>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</si>
  <si>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</si>
  <si>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</si>
  <si>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</si>
  <si>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</si>
  <si>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</si>
  <si>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</si>
  <si>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</si>
  <si>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</si>
  <si>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</si>
  <si>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</si>
  <si>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</si>
  <si>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</si>
  <si>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</si>
  <si>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</si>
  <si>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</si>
  <si>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</si>
  <si>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</si>
  <si>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</si>
  <si>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</si>
  <si>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</si>
  <si>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</si>
  <si>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</si>
  <si>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</si>
  <si>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</si>
  <si>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</si>
  <si>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</si>
  <si>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</si>
  <si>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</si>
  <si>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</si>
  <si>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</si>
  <si>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</si>
  <si>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</si>
  <si>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</si>
  <si>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</si>
  <si>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</si>
  <si>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</si>
  <si>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</si>
  <si>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</si>
  <si>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</si>
  <si>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</si>
  <si>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</si>
  <si>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</si>
  <si>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</si>
  <si>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</si>
  <si>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</si>
  <si>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</si>
  <si>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</si>
  <si>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</si>
  <si>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</si>
  <si>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</si>
  <si>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</si>
  <si>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</si>
  <si>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</si>
  <si>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</si>
  <si>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</si>
  <si>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</si>
  <si>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</si>
  <si>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</si>
  <si>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</si>
  <si>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</si>
  <si>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</si>
  <si>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</si>
  <si>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</si>
  <si>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</si>
  <si>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</si>
  <si>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</si>
  <si>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</si>
  <si>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</si>
  <si>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</si>
  <si>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</si>
  <si>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</si>
  <si>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</si>
  <si>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</si>
  <si>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</si>
  <si>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</si>
  <si>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</si>
  <si>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</si>
  <si>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</si>
  <si>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</si>
  <si>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</si>
  <si>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</si>
  <si>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</si>
  <si>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</si>
  <si>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</si>
  <si>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</si>
  <si>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</si>
  <si>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</si>
  <si>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</si>
  <si>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</si>
  <si>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</si>
  <si>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</si>
  <si>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</si>
  <si>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</si>
  <si>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</si>
  <si>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</si>
  <si>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</si>
  <si>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</si>
  <si>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</si>
  <si>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</si>
  <si>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</si>
  <si>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</si>
  <si>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</si>
  <si>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</si>
  <si>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</si>
  <si>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</si>
  <si>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</si>
  <si>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</si>
  <si>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</si>
  <si>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</si>
  <si>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</si>
  <si>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</si>
  <si>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</si>
  <si>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</si>
  <si>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</si>
  <si>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</si>
  <si>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</si>
  <si>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</si>
  <si>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</si>
  <si>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</si>
  <si>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</si>
  <si>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</si>
  <si>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</si>
  <si>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</si>
  <si>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</si>
  <si>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</si>
  <si>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</si>
  <si>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</si>
  <si>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</si>
  <si>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</si>
  <si>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</si>
  <si>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</si>
  <si>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</si>
  <si>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</si>
  <si>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</si>
  <si>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</si>
  <si>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</si>
  <si>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</si>
  <si>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</si>
  <si>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</si>
  <si>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</si>
  <si>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</si>
  <si>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</si>
  <si>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</si>
  <si>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</si>
  <si>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</si>
  <si>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</si>
  <si>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</si>
  <si>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</si>
  <si>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</si>
  <si>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</si>
  <si>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</si>
  <si>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</si>
  <si>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</si>
  <si>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</si>
  <si>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</si>
  <si>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</si>
  <si>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</si>
  <si>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</si>
  <si>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</si>
  <si>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</si>
  <si>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</si>
  <si>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</si>
  <si>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</si>
  <si>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</si>
  <si>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</si>
  <si>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</si>
  <si>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</si>
  <si>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</si>
  <si>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</si>
  <si>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</si>
  <si>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</si>
  <si>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</si>
  <si>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</si>
  <si>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</si>
  <si>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</si>
  <si>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</si>
  <si>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</si>
  <si>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</si>
  <si>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</si>
  <si>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</si>
  <si>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</si>
  <si>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</si>
  <si>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</si>
  <si>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</si>
  <si>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</si>
  <si>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</si>
  <si>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</si>
  <si>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</si>
  <si>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</si>
  <si>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</si>
  <si>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</si>
  <si>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</si>
  <si>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</si>
  <si>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</si>
  <si>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</si>
  <si>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</si>
  <si>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</si>
  <si>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</si>
  <si>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</si>
  <si>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</si>
  <si>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</si>
  <si>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</si>
  <si>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</si>
  <si>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</si>
  <si>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</si>
  <si>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</si>
  <si>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</si>
  <si>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</si>
  <si>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</si>
  <si>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</si>
  <si>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</si>
  <si>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</si>
  <si>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</si>
  <si>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</si>
  <si>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</si>
  <si>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</si>
  <si>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</si>
  <si>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</si>
  <si>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</si>
  <si>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</si>
  <si>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</si>
  <si>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</si>
  <si>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</si>
  <si>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</si>
  <si>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</si>
  <si>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</si>
  <si>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</si>
  <si>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</si>
  <si>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</si>
  <si>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</si>
  <si>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</si>
  <si>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</si>
  <si>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</si>
  <si>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</si>
  <si>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</si>
  <si>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</si>
  <si>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</si>
  <si>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</si>
  <si>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</si>
  <si>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</si>
  <si>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</si>
  <si>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</si>
  <si>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</si>
  <si>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</si>
  <si>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</si>
  <si>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</si>
  <si>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</si>
  <si>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</si>
  <si>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</si>
  <si>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</si>
  <si>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</si>
  <si>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</si>
  <si>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</si>
  <si>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</si>
  <si>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</si>
  <si>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</si>
  <si>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</si>
  <si>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</si>
  <si>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</si>
  <si>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</si>
  <si>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</si>
  <si>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</si>
  <si>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</si>
  <si>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</si>
  <si>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</si>
  <si>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</si>
  <si>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</si>
  <si>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</si>
  <si>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</si>
  <si>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</si>
  <si>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</si>
  <si>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</si>
  <si>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</si>
  <si>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</si>
  <si>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</si>
  <si>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</si>
  <si>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</si>
  <si>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</si>
  <si>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</si>
  <si>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</si>
  <si>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</si>
  <si>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</si>
  <si>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</si>
  <si>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</si>
  <si>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</si>
  <si>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</si>
  <si>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</si>
  <si>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</si>
  <si>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</si>
  <si>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</si>
  <si>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</si>
  <si>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</si>
  <si>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</si>
  <si>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</si>
  <si>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</si>
  <si>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</si>
  <si>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</si>
  <si>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</si>
  <si>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</si>
  <si>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</si>
  <si>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</si>
  <si>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</si>
  <si>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</si>
  <si>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</si>
  <si>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</si>
  <si>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</si>
  <si>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</si>
  <si>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</si>
  <si>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</si>
  <si>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</si>
  <si>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</si>
  <si>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</si>
  <si>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</si>
  <si>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</si>
  <si>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</si>
  <si>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</si>
  <si>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</si>
  <si>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</si>
  <si>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</si>
  <si>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</si>
  <si>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</si>
  <si>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</si>
  <si>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</si>
  <si>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</si>
  <si>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</si>
  <si>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</si>
  <si>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</si>
  <si>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</si>
  <si>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</si>
  <si>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</si>
  <si>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</si>
  <si>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</si>
  <si>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</si>
  <si>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</si>
  <si>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</si>
  <si>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</si>
  <si>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</si>
  <si>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</si>
  <si>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</si>
  <si>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</si>
  <si>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</si>
  <si>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</si>
  <si>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</si>
  <si>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</si>
  <si>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</si>
  <si>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</si>
  <si>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</si>
  <si>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</si>
  <si>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</si>
  <si>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</si>
  <si>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</si>
  <si>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</si>
  <si>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</si>
  <si>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</si>
  <si>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</si>
  <si>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</si>
  <si>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</si>
  <si>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</si>
  <si>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</si>
  <si>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</si>
  <si>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</si>
  <si>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</si>
  <si>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</si>
  <si>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</si>
  <si>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</si>
  <si>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</si>
  <si>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</si>
  <si>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</si>
  <si>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</si>
  <si>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</si>
  <si>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</si>
  <si>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</si>
  <si>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</si>
  <si>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</si>
  <si>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</si>
  <si>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</si>
  <si>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</si>
  <si>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</si>
  <si>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</si>
  <si>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</si>
  <si>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</si>
  <si>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</si>
  <si>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</si>
  <si>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</si>
  <si>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</si>
  <si>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</si>
  <si>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</si>
  <si>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</si>
  <si>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</si>
  <si>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</si>
  <si>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</si>
  <si>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</si>
  <si>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</si>
  <si>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</si>
  <si>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</si>
  <si>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</si>
  <si>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</si>
  <si>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</si>
  <si>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</si>
  <si>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</si>
  <si>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</si>
  <si>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</si>
  <si>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</si>
  <si>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</si>
  <si>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</si>
  <si>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</si>
  <si>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</si>
  <si>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</si>
  <si>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</si>
  <si>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</si>
  <si>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</si>
  <si>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</si>
  <si>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</si>
  <si>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</si>
  <si>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</si>
  <si>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</si>
  <si>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</si>
  <si>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</si>
  <si>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</si>
  <si>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</si>
  <si>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</si>
  <si>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</si>
  <si>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</si>
  <si>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</si>
  <si>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</si>
  <si>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</si>
  <si>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</si>
  <si>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</si>
  <si>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</si>
  <si>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</si>
  <si>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</si>
  <si>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</si>
  <si>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</si>
  <si>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</si>
  <si>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</si>
  <si>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</si>
  <si>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</si>
  <si>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</si>
  <si>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</si>
  <si>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</si>
  <si>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</si>
  <si>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</si>
  <si>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</si>
  <si>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</si>
  <si>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</si>
  <si>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</si>
  <si>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</si>
  <si>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</si>
  <si>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</si>
  <si>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</si>
  <si>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</si>
  <si>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</si>
  <si>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</si>
  <si>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</si>
  <si>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</si>
  <si>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</si>
  <si>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</si>
  <si>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</si>
  <si>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</si>
  <si>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</si>
  <si>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</si>
  <si>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</si>
  <si>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</si>
  <si>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</si>
  <si>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</si>
  <si>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</si>
  <si>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</si>
  <si>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</si>
  <si>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</si>
  <si>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</si>
  <si>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</si>
  <si>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</si>
  <si>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</si>
  <si>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</si>
  <si>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</si>
  <si>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</si>
  <si>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</si>
  <si>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</si>
  <si>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</si>
  <si>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</si>
  <si>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</si>
  <si>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</si>
  <si>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</si>
  <si>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</si>
  <si>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</si>
  <si>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</si>
  <si>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</si>
  <si>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</si>
  <si>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</si>
  <si>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</si>
  <si>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</si>
  <si>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</si>
  <si>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</si>
  <si>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</si>
  <si>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</si>
  <si>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</si>
  <si>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</si>
  <si>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</si>
  <si>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</si>
  <si>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</si>
  <si>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</si>
  <si>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</si>
  <si>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</si>
  <si>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</si>
  <si>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</si>
  <si>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</si>
  <si>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</si>
  <si>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</si>
  <si>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</si>
  <si>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</si>
  <si>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</si>
  <si>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</si>
  <si>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</si>
  <si>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</si>
  <si>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</si>
  <si>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</si>
  <si>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</si>
  <si>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</si>
  <si>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</si>
  <si>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</si>
  <si>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</si>
  <si>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</si>
  <si>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</si>
  <si>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</si>
  <si>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</si>
  <si>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</si>
  <si>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</si>
  <si>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</si>
  <si>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</si>
  <si>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</si>
  <si>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</si>
  <si>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</si>
  <si>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</si>
  <si>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</si>
  <si>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</si>
  <si>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</si>
  <si>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</si>
  <si>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</si>
  <si>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</si>
  <si>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</si>
  <si>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</si>
  <si>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</si>
  <si>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</si>
  <si>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</si>
  <si>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</si>
  <si>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</si>
  <si>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</si>
  <si>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</si>
  <si>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</si>
  <si>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</si>
  <si>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</si>
  <si>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</si>
  <si>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</si>
  <si>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</si>
  <si>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</si>
  <si>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</si>
  <si>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</si>
  <si>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</si>
  <si>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</si>
  <si>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</si>
  <si>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</si>
  <si>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</si>
  <si>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</si>
  <si>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</si>
  <si>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</si>
  <si>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</si>
  <si>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</si>
  <si>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</si>
  <si>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</si>
  <si>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</si>
  <si>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</si>
  <si>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</si>
  <si>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</si>
  <si>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</si>
  <si>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</si>
  <si>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</si>
  <si>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</si>
  <si>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</si>
  <si>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</si>
  <si>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</si>
  <si>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</si>
  <si>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</si>
  <si>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</si>
  <si>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</si>
  <si>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</si>
  <si>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</si>
  <si>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</si>
  <si>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</si>
  <si>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</si>
  <si>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</si>
  <si>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</si>
  <si>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</si>
  <si>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</si>
  <si>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</si>
  <si>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</si>
  <si>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</si>
  <si>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</si>
  <si>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</si>
  <si>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</si>
  <si>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</si>
  <si>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</si>
  <si>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</si>
  <si>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</si>
  <si>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</si>
  <si>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</si>
  <si>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</si>
  <si>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</si>
  <si>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</si>
  <si>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</si>
  <si>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</si>
  <si>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</si>
  <si>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</si>
  <si>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</si>
  <si>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</si>
  <si>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</si>
  <si>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</si>
  <si>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</si>
  <si>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</si>
  <si>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</si>
  <si>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</si>
  <si>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</si>
  <si>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</si>
  <si>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</si>
  <si>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</si>
  <si>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</si>
  <si>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</si>
  <si>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</si>
  <si>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</si>
  <si>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</si>
  <si>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</si>
  <si>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</si>
  <si>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</si>
  <si>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</si>
  <si>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</si>
  <si>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</si>
  <si>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</si>
  <si>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</si>
  <si>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</si>
  <si>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</si>
  <si>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</si>
  <si>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</si>
  <si>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</si>
  <si>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</si>
  <si>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</si>
  <si>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</si>
  <si>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</si>
  <si>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</si>
  <si>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</si>
  <si>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</si>
  <si>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</si>
  <si>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</si>
  <si>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</si>
  <si>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</si>
  <si>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</si>
  <si>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</si>
  <si>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</si>
  <si>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</si>
  <si>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</si>
  <si>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</si>
  <si>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</si>
  <si>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</si>
  <si>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</si>
  <si>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</si>
  <si>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</si>
  <si>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</si>
  <si>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</si>
  <si>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</si>
  <si>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</si>
  <si>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</si>
  <si>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</si>
  <si>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</si>
  <si>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</si>
  <si>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</si>
  <si>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</si>
  <si>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</si>
  <si>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</si>
  <si>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</si>
  <si>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</si>
  <si>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</si>
  <si>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</si>
  <si>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</si>
  <si>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</si>
  <si>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</si>
  <si>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</si>
  <si>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</si>
  <si>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</si>
  <si>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</si>
  <si>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</si>
  <si>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</si>
  <si>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</si>
  <si>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</si>
  <si>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</si>
  <si>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</si>
  <si>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</si>
  <si>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</si>
  <si>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</si>
  <si>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</si>
  <si>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</si>
  <si>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</si>
  <si>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</si>
  <si>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</si>
  <si>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</si>
  <si>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</si>
  <si>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</si>
  <si>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</si>
  <si>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</si>
  <si>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</si>
  <si>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</si>
  <si>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</si>
  <si>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</si>
  <si>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</si>
  <si>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</si>
  <si>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</si>
  <si>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</si>
  <si>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</si>
  <si>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</si>
  <si>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</si>
  <si>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</si>
  <si>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</si>
  <si>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</si>
  <si>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</si>
  <si>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</si>
  <si>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</si>
  <si>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</si>
  <si>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</si>
  <si>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</si>
  <si>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</si>
  <si>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</si>
  <si>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</si>
  <si>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</si>
  <si>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</si>
  <si>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</si>
  <si>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</si>
  <si>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</si>
  <si>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</si>
  <si>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</si>
  <si>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</si>
  <si>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</si>
  <si>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</si>
  <si>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</si>
  <si>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</si>
  <si>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</si>
  <si>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</si>
  <si>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</si>
  <si>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</si>
  <si>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</si>
  <si>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</si>
  <si>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</si>
  <si>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</si>
  <si>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</si>
  <si>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</si>
  <si>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</si>
  <si>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</si>
  <si>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</si>
  <si>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</si>
  <si>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</si>
  <si>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</si>
  <si>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</si>
  <si>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</si>
  <si>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</si>
  <si>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</si>
  <si>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</si>
  <si>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</si>
  <si>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</si>
  <si>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</si>
  <si>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</si>
  <si>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</si>
  <si>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</si>
  <si>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</si>
  <si>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</si>
  <si>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</si>
  <si>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</si>
  <si>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</si>
  <si>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</si>
  <si>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</si>
  <si>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</si>
  <si>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</si>
  <si>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</si>
  <si>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</si>
  <si>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</si>
  <si>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</si>
  <si>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</si>
  <si>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</si>
  <si>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</si>
  <si>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</si>
  <si>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</si>
  <si>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</si>
  <si>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</si>
  <si>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</si>
  <si>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</si>
  <si>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</si>
  <si>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</si>
  <si>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</si>
  <si>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</si>
  <si>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</si>
  <si>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</si>
  <si>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</si>
  <si>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</si>
  <si>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</si>
  <si>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</si>
  <si>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</si>
  <si>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</si>
  <si>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</si>
  <si>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</si>
  <si>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</si>
  <si>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</si>
  <si>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</si>
  <si>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</si>
  <si>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</si>
  <si>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</si>
  <si>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</si>
  <si>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</si>
  <si>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</si>
  <si>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</si>
  <si>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</si>
  <si>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</si>
  <si>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</si>
  <si>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</si>
  <si>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</si>
  <si>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</si>
  <si>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</si>
  <si>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</si>
  <si>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</si>
  <si>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</si>
  <si>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</si>
  <si>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</si>
  <si>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</si>
  <si>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</si>
  <si>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</si>
  <si>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</si>
  <si>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</si>
  <si>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</si>
  <si>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</si>
  <si>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</si>
  <si>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</si>
  <si>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</si>
  <si>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</si>
  <si>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</si>
  <si>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</si>
  <si>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</si>
  <si>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</si>
  <si>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</si>
  <si>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</si>
  <si>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</si>
  <si>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</si>
  <si>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</si>
  <si>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</si>
  <si>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</si>
  <si>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</si>
  <si>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</si>
  <si>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</si>
  <si>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</si>
  <si>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</si>
  <si>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</si>
  <si>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</si>
  <si>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</si>
  <si>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</si>
  <si>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</si>
  <si>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</si>
  <si>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</si>
  <si>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</si>
  <si>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</si>
  <si>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</si>
  <si>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</si>
  <si>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</si>
  <si>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</si>
  <si>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</si>
  <si>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</si>
  <si>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</si>
  <si>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</si>
  <si>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</si>
  <si>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</si>
  <si>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</si>
  <si>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</si>
  <si>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</si>
  <si>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</si>
  <si>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</si>
  <si>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</si>
  <si>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</si>
  <si>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</si>
  <si>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</si>
  <si>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</si>
  <si>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</si>
  <si>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</si>
  <si>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</si>
  <si>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</si>
  <si>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</si>
  <si>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</si>
  <si>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</si>
  <si>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</si>
  <si>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</si>
  <si>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</si>
  <si>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</si>
  <si>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</si>
  <si>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</si>
  <si>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</si>
  <si>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</si>
  <si>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</si>
  <si>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</si>
  <si>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</si>
  <si>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</si>
  <si>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</si>
  <si>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</si>
  <si>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</si>
  <si>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</si>
  <si>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</si>
  <si>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</si>
  <si>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</si>
  <si>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</si>
  <si>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</si>
  <si>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</si>
  <si>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</si>
  <si>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</si>
  <si>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</si>
  <si>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</si>
  <si>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</si>
  <si>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</si>
  <si>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</si>
  <si>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</si>
  <si>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</si>
  <si>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</si>
  <si>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</si>
  <si>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</si>
  <si>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</si>
  <si>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</si>
  <si>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</si>
  <si>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</si>
  <si>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</si>
  <si>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</si>
  <si>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</si>
  <si>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</si>
  <si>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</si>
  <si>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</si>
  <si>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</si>
  <si>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</si>
  <si>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</si>
  <si>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</si>
  <si>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</si>
  <si>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</si>
  <si>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</si>
  <si>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</si>
  <si>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</si>
  <si>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</si>
  <si>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</si>
  <si>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</si>
  <si>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</si>
  <si>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</si>
  <si>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</si>
  <si>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</si>
  <si>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</si>
  <si>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</si>
  <si>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</si>
  <si>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</si>
  <si>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</si>
  <si>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</si>
  <si>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</si>
  <si>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</si>
  <si>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</si>
  <si>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</si>
  <si>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</si>
  <si>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</si>
  <si>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</si>
  <si>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</si>
  <si>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</si>
  <si>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</si>
  <si>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</si>
  <si>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</si>
  <si>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</si>
  <si>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</si>
  <si>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</si>
  <si>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</si>
  <si>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</si>
  <si>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</si>
  <si>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</si>
  <si>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</si>
  <si>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</si>
  <si>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</si>
  <si>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</si>
  <si>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</si>
  <si>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</si>
  <si>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</si>
  <si>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</si>
  <si>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</si>
  <si>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</si>
  <si>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</si>
  <si>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</si>
  <si>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</si>
  <si>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</si>
  <si>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</si>
  <si>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</si>
  <si>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</si>
  <si>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</si>
  <si>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</si>
  <si>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</si>
  <si>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</si>
  <si>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</si>
  <si>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</si>
  <si>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</si>
  <si>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</si>
  <si>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</si>
  <si>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</si>
  <si>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</si>
  <si>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</si>
  <si>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</si>
  <si>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</si>
  <si>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</si>
  <si>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</si>
  <si>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</si>
  <si>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</si>
  <si>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</si>
  <si>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</si>
  <si>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</si>
  <si>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</si>
  <si>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</si>
  <si>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</si>
  <si>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</si>
  <si>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</si>
  <si>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</si>
  <si>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</si>
  <si>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</si>
  <si>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</si>
  <si>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</si>
  <si>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</si>
  <si>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</si>
  <si>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</si>
  <si>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</si>
  <si>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</si>
  <si>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</si>
  <si>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</si>
  <si>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</si>
  <si>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</si>
  <si>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</si>
  <si>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</si>
  <si>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</si>
  <si>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</si>
  <si>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</si>
  <si>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</si>
  <si>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</si>
  <si>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</si>
  <si>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</si>
  <si>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</si>
  <si>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</si>
  <si>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</si>
  <si>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</si>
  <si>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</si>
  <si>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</si>
  <si>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</si>
  <si>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</si>
  <si>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</si>
  <si>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</si>
  <si>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</si>
  <si>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</si>
  <si>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</si>
  <si>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</si>
  <si>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</si>
  <si>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</si>
  <si>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</si>
  <si>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</si>
  <si>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</si>
  <si>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</si>
  <si>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</si>
  <si>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</si>
  <si>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</si>
  <si>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</si>
  <si>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</si>
  <si>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</si>
  <si>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</si>
  <si>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</si>
  <si>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</si>
  <si>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</si>
  <si>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</si>
  <si>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</si>
  <si>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</si>
  <si>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</si>
  <si>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</si>
  <si>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</si>
  <si>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</si>
  <si>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</si>
  <si>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</si>
  <si>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</si>
  <si>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</si>
  <si>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</si>
  <si>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</si>
  <si>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</si>
  <si>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</si>
  <si>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</si>
  <si>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</si>
  <si>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</si>
  <si>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</si>
  <si>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</si>
  <si>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</si>
  <si>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</si>
  <si>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</si>
  <si>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</si>
  <si>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</si>
  <si>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</si>
  <si>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</si>
  <si>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</si>
  <si>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</si>
  <si>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</si>
  <si>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</si>
  <si>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</si>
  <si>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</si>
  <si>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</si>
  <si>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</si>
  <si>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</si>
  <si>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</si>
  <si>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</si>
  <si>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</si>
  <si>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</si>
  <si>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</si>
  <si>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</si>
  <si>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</si>
  <si>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</si>
  <si>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</si>
  <si>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</si>
  <si>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</si>
  <si>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</si>
  <si>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</si>
  <si>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</si>
  <si>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</si>
  <si>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</si>
  <si>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</si>
  <si>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</si>
  <si>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</si>
  <si>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</si>
  <si>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</si>
  <si>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</si>
  <si>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</si>
  <si>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</si>
  <si>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</si>
  <si>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</si>
  <si>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</si>
  <si>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</si>
  <si>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</si>
  <si>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</si>
  <si>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</si>
  <si>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</si>
  <si>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</si>
  <si>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</si>
  <si>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</si>
  <si>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</si>
  <si>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</si>
  <si>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</si>
  <si>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</si>
  <si>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</si>
  <si>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</si>
  <si>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</si>
  <si>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</si>
  <si>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</si>
  <si>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</si>
  <si>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</si>
  <si>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</si>
  <si>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</si>
  <si>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</si>
  <si>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</si>
  <si>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</si>
  <si>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</si>
  <si>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</si>
  <si>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</si>
  <si>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</si>
  <si>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</si>
  <si>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</si>
  <si>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</si>
  <si>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</si>
  <si>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</si>
  <si>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</si>
  <si>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</si>
  <si>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</si>
  <si>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</si>
  <si>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</si>
  <si>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</si>
  <si>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</si>
  <si>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</si>
  <si>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</si>
  <si>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</si>
  <si>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</si>
  <si>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</si>
  <si>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</si>
  <si>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</si>
  <si>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</si>
  <si>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</si>
  <si>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</si>
  <si>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</si>
  <si>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</si>
  <si>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</si>
  <si>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</si>
  <si>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</si>
  <si>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</si>
  <si>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</si>
  <si>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</si>
  <si>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</si>
  <si>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</si>
  <si>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</si>
  <si>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</si>
  <si>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</si>
  <si>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</si>
  <si>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</si>
  <si>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</si>
  <si>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</si>
  <si>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</si>
  <si>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</si>
  <si>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</si>
  <si>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</si>
  <si>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</si>
  <si>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</si>
  <si>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</si>
  <si>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</si>
  <si>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</si>
  <si>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</si>
  <si>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</si>
  <si>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</si>
  <si>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</si>
  <si>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</si>
  <si>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</si>
  <si>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</si>
  <si>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</si>
  <si>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</si>
  <si>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</si>
  <si>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</si>
  <si>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</si>
  <si>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</si>
  <si>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</si>
  <si>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</si>
  <si>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</si>
  <si>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</si>
  <si>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</si>
  <si>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</si>
  <si>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</si>
  <si>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</si>
  <si>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</si>
  <si>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</si>
  <si>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</si>
  <si>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</si>
  <si>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</si>
  <si>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</si>
  <si>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</si>
  <si>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</si>
  <si>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</si>
  <si>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</si>
  <si>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</si>
  <si>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</si>
  <si>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</si>
  <si>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</si>
  <si>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</si>
  <si>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</si>
  <si>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</si>
  <si>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</si>
  <si>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</si>
  <si>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</si>
  <si>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</si>
  <si>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</si>
  <si>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</si>
  <si>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</si>
  <si>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</si>
  <si>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</si>
  <si>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</si>
  <si>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</si>
  <si>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</si>
  <si>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</si>
  <si>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</si>
  <si>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</si>
  <si>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</si>
  <si>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</si>
  <si>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</si>
  <si>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</si>
  <si>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</si>
  <si>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</si>
  <si>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</si>
  <si>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</si>
  <si>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</si>
  <si>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</si>
  <si>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</si>
  <si>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</si>
  <si>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</si>
  <si>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</si>
  <si>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</si>
  <si>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</si>
  <si>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</si>
  <si>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</si>
  <si>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</si>
  <si>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</si>
  <si>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</si>
  <si>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</si>
  <si>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</si>
  <si>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</si>
  <si>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</si>
  <si>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</si>
  <si>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</si>
  <si>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</si>
  <si>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</si>
  <si>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</si>
  <si>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</si>
  <si>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</si>
  <si>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</si>
  <si>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</si>
  <si>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</si>
  <si>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</si>
  <si>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</si>
  <si>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</si>
  <si>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</si>
  <si>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</si>
  <si>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</si>
  <si>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</si>
  <si>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</si>
  <si>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</si>
  <si>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</si>
  <si>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</si>
  <si>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</si>
  <si>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</si>
  <si>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</si>
  <si>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</si>
  <si>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</si>
  <si>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</si>
  <si>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</si>
  <si>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</si>
  <si>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</si>
  <si>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</si>
  <si>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</si>
  <si>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</si>
  <si>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</si>
  <si>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</si>
  <si>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</si>
  <si>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</si>
  <si>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</si>
  <si>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</si>
  <si>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</si>
  <si>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</si>
  <si>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</si>
  <si>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</si>
  <si>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</si>
  <si>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</si>
  <si>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</si>
  <si>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</si>
  <si>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</si>
  <si>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</si>
  <si>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</si>
  <si>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</si>
  <si>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</si>
  <si>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</si>
  <si>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</si>
  <si>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</si>
  <si>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</si>
  <si>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</si>
  <si>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</si>
  <si>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</si>
  <si>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</si>
  <si>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</si>
  <si>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</si>
  <si>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</si>
  <si>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</si>
  <si>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</si>
  <si>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</si>
  <si>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</si>
  <si>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</si>
  <si>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</si>
  <si>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</si>
  <si>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</si>
  <si>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</si>
  <si>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</si>
  <si>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</si>
  <si>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</si>
  <si>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</si>
  <si>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</si>
  <si>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</si>
  <si>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</si>
  <si>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</si>
  <si>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</si>
  <si>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</si>
  <si>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</si>
  <si>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</si>
  <si>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</si>
  <si>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</si>
  <si>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</si>
  <si>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</si>
  <si>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</si>
  <si>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</si>
  <si>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</si>
  <si>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</si>
  <si>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</si>
  <si>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</si>
  <si>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</si>
  <si>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</si>
  <si>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</si>
  <si>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</si>
  <si>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</si>
  <si>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</si>
  <si>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</si>
  <si>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</si>
  <si>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</si>
  <si>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</si>
  <si>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</si>
  <si>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</si>
  <si>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</si>
  <si>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</si>
  <si>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</si>
  <si>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</si>
  <si>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</si>
  <si>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</si>
  <si>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</si>
  <si>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</si>
  <si>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</si>
  <si>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</si>
  <si>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</si>
  <si>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</si>
  <si>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</si>
  <si>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</si>
  <si>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</si>
  <si>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</si>
  <si>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</si>
  <si>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</si>
  <si>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</si>
  <si>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</si>
  <si>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</si>
  <si>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</si>
  <si>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</si>
  <si>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</si>
  <si>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</si>
  <si>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</si>
  <si>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</si>
  <si>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</si>
  <si>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</si>
  <si>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</si>
  <si>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</si>
  <si>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</si>
  <si>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</si>
  <si>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</si>
  <si>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</si>
  <si>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</si>
  <si>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</si>
  <si>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</si>
  <si>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</si>
  <si>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</si>
  <si>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</si>
  <si>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</si>
  <si>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</si>
  <si>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</si>
  <si>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</si>
  <si>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</si>
  <si>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</si>
  <si>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</si>
  <si>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</si>
  <si>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</si>
  <si>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</si>
  <si>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</si>
  <si>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</si>
  <si>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</si>
  <si>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</si>
  <si>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</si>
  <si>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</si>
  <si>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</si>
  <si>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</si>
  <si>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</si>
  <si>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</si>
  <si>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</si>
  <si>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</si>
  <si>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</si>
  <si>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</si>
  <si>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</si>
  <si>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</si>
  <si>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</si>
  <si>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</si>
  <si>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</si>
  <si>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</si>
  <si>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</si>
  <si>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</si>
  <si>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</si>
  <si>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</si>
  <si>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</si>
  <si>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</si>
  <si>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</si>
  <si>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</si>
  <si>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</si>
  <si>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</si>
  <si>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</si>
  <si>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</si>
  <si>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</si>
  <si>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</si>
  <si>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</si>
  <si>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</si>
  <si>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</si>
  <si>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</si>
  <si>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</si>
  <si>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</si>
  <si>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</si>
  <si>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</si>
  <si>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</si>
  <si>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</si>
  <si>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</si>
  <si>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</si>
  <si>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</si>
  <si>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</si>
  <si>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</si>
  <si>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</si>
  <si>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</si>
  <si>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</si>
  <si>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</si>
  <si>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</si>
  <si>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</si>
  <si>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</si>
  <si>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</si>
  <si>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</si>
  <si>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</si>
  <si>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</si>
  <si>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</si>
  <si>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</si>
  <si>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</si>
  <si>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</si>
  <si>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</si>
  <si>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</si>
  <si>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</si>
  <si>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</si>
  <si>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</si>
  <si>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</si>
  <si>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</si>
  <si>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</si>
  <si>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</si>
  <si>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</si>
  <si>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</si>
  <si>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</si>
  <si>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</si>
  <si>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</si>
  <si>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</si>
  <si>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</si>
  <si>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</si>
  <si>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</si>
  <si>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</si>
  <si>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</si>
  <si>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</si>
  <si>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</si>
  <si>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</si>
  <si>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</si>
  <si>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</si>
  <si>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</si>
  <si>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</si>
  <si>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</si>
  <si>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</si>
  <si>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</si>
  <si>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</si>
  <si>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</si>
  <si>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</si>
  <si>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</si>
  <si>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</si>
  <si>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</si>
  <si>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</si>
  <si>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</si>
  <si>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</si>
  <si>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</si>
  <si>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</si>
  <si>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</si>
  <si>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</si>
  <si>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</si>
  <si>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</si>
  <si>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</si>
  <si>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</si>
  <si>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</si>
  <si>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</si>
  <si>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</si>
  <si>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</si>
  <si>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</si>
  <si>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</si>
  <si>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</si>
  <si>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</si>
  <si>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</si>
  <si>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</si>
  <si>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</si>
  <si>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</si>
  <si>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</si>
  <si>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</si>
  <si>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</si>
  <si>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</si>
  <si>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</si>
  <si>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</si>
  <si>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</si>
  <si>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</si>
  <si>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</si>
  <si>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</si>
  <si>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</si>
  <si>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</si>
  <si>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</si>
  <si>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</si>
  <si>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</si>
  <si>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</si>
  <si>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</si>
  <si>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</si>
  <si>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</si>
  <si>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</si>
  <si>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</si>
  <si>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</si>
  <si>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</si>
  <si>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</si>
  <si>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</si>
  <si>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</si>
  <si>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</si>
  <si>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</si>
  <si>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</si>
  <si>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</si>
  <si>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</si>
  <si>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</si>
  <si>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</si>
  <si>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</si>
  <si>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</si>
  <si>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</si>
  <si>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</si>
  <si>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</si>
  <si>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</si>
  <si>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</si>
  <si>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</si>
  <si>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</si>
  <si>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</si>
  <si>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</si>
  <si>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</si>
  <si>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</si>
  <si>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</si>
  <si>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</si>
  <si>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</si>
  <si>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</si>
  <si>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</si>
  <si>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</si>
  <si>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</si>
  <si>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</si>
  <si>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</si>
  <si>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</si>
  <si>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</si>
  <si>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</si>
  <si>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</si>
  <si>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</si>
  <si>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</si>
  <si>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</si>
  <si>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</si>
  <si>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</si>
  <si>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</si>
  <si>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</si>
  <si>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</si>
  <si>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</si>
  <si>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</si>
  <si>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</si>
  <si>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</si>
  <si>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</si>
  <si>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</si>
  <si>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</si>
  <si>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</si>
  <si>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</si>
  <si>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</si>
  <si>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</si>
  <si>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</si>
  <si>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</si>
  <si>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</si>
  <si>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</si>
  <si>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</si>
  <si>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</si>
  <si>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</si>
  <si>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</si>
  <si>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</si>
  <si>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</si>
  <si>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</si>
  <si>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</si>
  <si>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</si>
  <si>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</si>
  <si>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</si>
  <si>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</si>
  <si>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</si>
  <si>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</si>
  <si>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</si>
  <si>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</si>
  <si>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</si>
  <si>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</si>
  <si>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</si>
  <si>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</si>
  <si>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</si>
  <si>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</si>
  <si>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</si>
  <si>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</si>
  <si>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</si>
  <si>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</si>
  <si>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</si>
  <si>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</si>
  <si>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</si>
  <si>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</si>
  <si>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</si>
  <si>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</si>
  <si>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</si>
  <si>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</si>
  <si>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</si>
  <si>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</si>
  <si>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</si>
  <si>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</si>
  <si>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</si>
  <si>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</si>
  <si>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</si>
  <si>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</si>
  <si>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</si>
  <si>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</si>
  <si>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</si>
  <si>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</si>
  <si>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</si>
  <si>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</si>
  <si>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</si>
  <si>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</si>
  <si>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</si>
  <si>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</si>
  <si>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</si>
  <si>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</si>
  <si>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</si>
  <si>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</si>
  <si>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</si>
  <si>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</si>
  <si>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</si>
  <si>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</si>
  <si>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</si>
  <si>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</si>
  <si>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</si>
  <si>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</si>
  <si>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</si>
  <si>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</si>
  <si>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</si>
  <si>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</si>
  <si>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</si>
  <si>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</si>
  <si>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</si>
  <si>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</si>
  <si>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</si>
  <si>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</si>
  <si>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</si>
  <si>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</si>
  <si>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</si>
  <si>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</si>
  <si>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</si>
  <si>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</si>
  <si>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</si>
  <si>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</si>
  <si>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</si>
  <si>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</si>
  <si>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</si>
  <si>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</si>
  <si>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</si>
  <si>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</si>
  <si>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</si>
  <si>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</si>
  <si>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</si>
  <si>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</si>
  <si>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</si>
  <si>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</si>
  <si>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</si>
  <si>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</si>
  <si>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</si>
  <si>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</si>
  <si>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</si>
  <si>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</si>
  <si>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</si>
  <si>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</si>
  <si>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</si>
  <si>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</si>
  <si>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</si>
  <si>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</si>
  <si>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</si>
  <si>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</si>
  <si>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</si>
  <si>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</si>
  <si>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</si>
  <si>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</si>
  <si>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</si>
  <si>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</si>
  <si>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</si>
  <si>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</si>
  <si>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</si>
  <si>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</si>
  <si>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</si>
  <si>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</si>
  <si>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</si>
  <si>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</si>
  <si>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</si>
  <si>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</si>
  <si>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</si>
  <si>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</si>
  <si>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</si>
  <si>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</si>
  <si>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</si>
  <si>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</si>
  <si>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</si>
  <si>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</si>
  <si>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</si>
  <si>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</si>
  <si>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</si>
  <si>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</si>
  <si>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</si>
  <si>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</si>
  <si>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</si>
  <si>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</si>
  <si>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</si>
  <si>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</si>
  <si>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</si>
  <si>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</si>
  <si>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</si>
  <si>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</si>
  <si>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</si>
  <si>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</si>
  <si>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</si>
  <si>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</si>
  <si>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</si>
  <si>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</si>
  <si>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</si>
  <si>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</si>
  <si>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</si>
  <si>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</si>
  <si>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</si>
  <si>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</si>
  <si>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</si>
  <si>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</si>
  <si>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</si>
  <si>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</si>
  <si>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</si>
  <si>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</si>
  <si>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</si>
  <si>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</si>
  <si>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</si>
  <si>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</si>
  <si>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</si>
  <si>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</si>
  <si>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</si>
  <si>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</si>
  <si>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</si>
  <si>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</si>
  <si>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</si>
  <si>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</si>
  <si>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</si>
  <si>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</si>
  <si>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</si>
  <si>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</si>
  <si>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</si>
  <si>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</si>
  <si>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</si>
  <si>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</si>
  <si>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</si>
  <si>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</si>
  <si>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</si>
  <si>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</si>
  <si>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</si>
  <si>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</si>
  <si>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</si>
  <si>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</si>
  <si>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</si>
  <si>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</si>
  <si>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</si>
  <si>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</si>
  <si>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</si>
  <si>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</si>
  <si>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</si>
  <si>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</si>
  <si>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</si>
  <si>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</si>
  <si>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</si>
  <si>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</si>
  <si>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</si>
  <si>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</si>
  <si>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</si>
  <si>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</si>
  <si>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</si>
  <si>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</si>
  <si>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</si>
  <si>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</si>
  <si>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</si>
  <si>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</si>
  <si>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</si>
  <si>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</si>
  <si>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</si>
  <si>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</si>
  <si>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</si>
  <si>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</si>
  <si>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</si>
  <si>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</si>
  <si>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</si>
  <si>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</si>
  <si>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</si>
  <si>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</si>
  <si>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</si>
  <si>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</si>
  <si>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</si>
  <si>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</si>
  <si>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</si>
  <si>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</si>
  <si>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</si>
  <si>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</si>
  <si>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</si>
  <si>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</si>
  <si>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</si>
  <si>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</si>
  <si>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</si>
  <si>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</si>
  <si>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</si>
  <si>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</si>
  <si>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</si>
  <si>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</si>
  <si>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</si>
  <si>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</si>
  <si>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</si>
  <si>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</si>
  <si>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</si>
  <si>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</si>
  <si>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</si>
  <si>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</si>
  <si>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</si>
  <si>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</si>
  <si>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</si>
  <si>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</si>
  <si>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</si>
  <si>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</si>
  <si>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</si>
  <si>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</si>
  <si>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</si>
  <si>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</si>
  <si>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</si>
  <si>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</si>
  <si>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</si>
  <si>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</si>
  <si>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</si>
  <si>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</si>
  <si>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</si>
  <si>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</si>
  <si>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</si>
  <si>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</si>
  <si>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</si>
  <si>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</si>
  <si>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</si>
  <si>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</si>
  <si>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</si>
  <si>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</si>
  <si>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</si>
  <si>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</si>
  <si>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</si>
  <si>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</si>
  <si>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</si>
  <si>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</si>
  <si>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</si>
  <si>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</si>
  <si>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</si>
  <si>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</si>
  <si>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</si>
  <si>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</si>
  <si>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</si>
  <si>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</si>
  <si>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</si>
  <si>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</si>
  <si>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</si>
  <si>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</si>
  <si>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</si>
  <si>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</si>
  <si>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</si>
  <si>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</si>
  <si>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</si>
  <si>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</si>
  <si>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</si>
  <si>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</si>
  <si>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</si>
  <si>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</si>
  <si>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</si>
  <si>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</si>
  <si>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</si>
  <si>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</si>
  <si>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</si>
  <si>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</si>
  <si>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</si>
  <si>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</si>
  <si>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</si>
  <si>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</si>
  <si>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</si>
  <si>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</si>
  <si>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</si>
  <si>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</si>
  <si>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</si>
  <si>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</si>
  <si>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</si>
  <si>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</si>
  <si>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</si>
  <si>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</si>
  <si>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</si>
  <si>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</si>
  <si>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</si>
  <si>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</si>
  <si>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</si>
  <si>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</si>
  <si>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</si>
  <si>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</si>
  <si>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</si>
  <si>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</si>
  <si>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</si>
  <si>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</si>
  <si>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</si>
  <si>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</si>
  <si>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</si>
  <si>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</si>
  <si>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</si>
  <si>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</si>
  <si>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</si>
  <si>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</si>
  <si>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</si>
  <si>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</si>
  <si>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</si>
  <si>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</si>
  <si>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</si>
  <si>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</si>
  <si>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</si>
  <si>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</si>
  <si>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</si>
  <si>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</si>
  <si>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</si>
  <si>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</si>
  <si>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</si>
  <si>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</si>
  <si>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</si>
  <si>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</si>
  <si>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</si>
  <si>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</si>
  <si>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</si>
  <si>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</si>
  <si>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</si>
  <si>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</si>
  <si>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</si>
  <si>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</si>
  <si>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</si>
  <si>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</si>
  <si>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</si>
  <si>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</si>
  <si>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</si>
  <si>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</si>
  <si>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</si>
  <si>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</si>
  <si>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</si>
  <si>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</si>
  <si>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</si>
  <si>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</si>
  <si>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</si>
  <si>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</si>
  <si>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</si>
  <si>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</si>
  <si>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</si>
  <si>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</si>
  <si>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</si>
  <si>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</si>
  <si>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</si>
  <si>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</si>
  <si>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</si>
  <si>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</si>
  <si>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</si>
  <si>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</si>
  <si>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</si>
  <si>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</si>
  <si>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</si>
  <si>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</si>
  <si>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</si>
  <si>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</si>
  <si>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</si>
  <si>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</si>
  <si>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</si>
  <si>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</si>
  <si>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</si>
  <si>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</si>
  <si>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</si>
  <si>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</si>
  <si>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</si>
  <si>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</si>
  <si>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</si>
  <si>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</si>
  <si>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</si>
  <si>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</si>
  <si>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</si>
  <si>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</si>
  <si>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</si>
  <si>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</si>
  <si>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</si>
  <si>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</si>
  <si>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</si>
  <si>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</si>
  <si>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</si>
  <si>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</si>
  <si>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</si>
  <si>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</si>
  <si>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</si>
  <si>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</si>
  <si>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</si>
  <si>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</si>
  <si>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</si>
  <si>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</si>
  <si>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</si>
  <si>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</si>
  <si>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</si>
  <si>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</si>
  <si>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</si>
  <si>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</si>
  <si>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</si>
  <si>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</si>
  <si>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</si>
  <si>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</si>
  <si>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</si>
  <si>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</si>
  <si>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</si>
  <si>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</si>
  <si>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</si>
  <si>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</si>
  <si>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</si>
  <si>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</si>
  <si>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</si>
  <si>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</si>
  <si>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</si>
  <si>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</si>
  <si>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</si>
  <si>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</si>
  <si>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</si>
  <si>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</si>
  <si>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</si>
  <si>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</si>
  <si>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</si>
  <si>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</si>
  <si>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</si>
  <si>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</si>
  <si>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</si>
  <si>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</si>
  <si>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</si>
  <si>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</si>
  <si>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</si>
  <si>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</si>
  <si>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</si>
  <si>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</si>
  <si>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</si>
  <si>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</si>
  <si>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</si>
  <si>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</si>
  <si>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</si>
  <si>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</si>
  <si>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</si>
  <si>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</si>
  <si>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</si>
  <si>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</si>
  <si>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</si>
  <si>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</si>
  <si>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</si>
  <si>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</si>
  <si>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</si>
  <si>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</si>
  <si>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</si>
  <si>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</si>
  <si>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</si>
  <si>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</si>
  <si>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</si>
  <si>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</si>
  <si>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</si>
  <si>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</si>
  <si>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</si>
  <si>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</si>
  <si>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</si>
  <si>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</si>
  <si>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</si>
  <si>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</si>
  <si>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</si>
  <si>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</si>
  <si>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</si>
  <si>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</si>
  <si>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</si>
  <si>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</si>
  <si>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</si>
  <si>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</si>
  <si>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</si>
  <si>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</si>
  <si>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</si>
  <si>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</si>
  <si>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</si>
  <si>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</si>
  <si>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</si>
  <si>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</si>
  <si>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</si>
  <si>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</si>
  <si>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</si>
  <si>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</si>
  <si>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</si>
  <si>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</si>
  <si>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</si>
  <si>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</si>
  <si>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</si>
  <si>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</si>
  <si>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</si>
  <si>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</si>
  <si>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</si>
  <si>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</si>
  <si>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</si>
  <si>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</si>
  <si>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</si>
  <si>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</si>
  <si>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</si>
  <si>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</si>
  <si>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</si>
  <si>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</si>
  <si>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</si>
  <si>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</si>
  <si>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</si>
  <si>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</si>
  <si>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</si>
  <si>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</si>
  <si>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</si>
  <si>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</si>
  <si>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</si>
  <si>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</si>
  <si>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</si>
  <si>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</si>
  <si>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</si>
  <si>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</si>
  <si>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</si>
  <si>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</si>
  <si>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</si>
  <si>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</si>
  <si>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</si>
  <si>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</si>
  <si>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</si>
  <si>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</si>
  <si>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</si>
  <si>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</si>
  <si>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</si>
  <si>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</si>
  <si>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</si>
  <si>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</si>
  <si>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</si>
  <si>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</si>
  <si>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</si>
  <si>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</si>
  <si>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</si>
  <si>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</si>
  <si>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</si>
  <si>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</si>
  <si>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</si>
  <si>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</si>
  <si>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</si>
  <si>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</si>
  <si>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</si>
  <si>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</si>
  <si>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</si>
  <si>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</si>
  <si>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</si>
  <si>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</si>
  <si>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</si>
  <si>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</si>
  <si>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</si>
  <si>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</si>
  <si>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</si>
  <si>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</si>
  <si>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</si>
  <si>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</si>
  <si>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</si>
  <si>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</si>
  <si>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</si>
  <si>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</si>
  <si>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</si>
  <si>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</si>
  <si>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</si>
  <si>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</si>
  <si>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</si>
  <si>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</si>
  <si>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</si>
  <si>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</si>
  <si>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</si>
  <si>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</si>
  <si>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</si>
  <si>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</si>
  <si>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</si>
  <si>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</si>
  <si>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</si>
  <si>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</si>
  <si>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</si>
  <si>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</si>
  <si>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</si>
  <si>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</si>
  <si>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</si>
  <si>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</si>
  <si>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</si>
  <si>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</si>
  <si>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</si>
  <si>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</si>
  <si>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</si>
  <si>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</si>
  <si>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</si>
  <si>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</si>
  <si>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</si>
  <si>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</si>
  <si>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</si>
  <si>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</si>
  <si>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</si>
  <si>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</si>
  <si>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</si>
  <si>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</si>
  <si>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</si>
  <si>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</si>
  <si>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</si>
  <si>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</si>
  <si>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</si>
  <si>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</si>
  <si>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</si>
  <si>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</si>
  <si>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</si>
  <si>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</si>
  <si>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</si>
  <si>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</si>
  <si>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</si>
  <si>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</si>
  <si>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</si>
  <si>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</si>
  <si>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</si>
  <si>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</si>
  <si>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</si>
  <si>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</si>
  <si>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</si>
  <si>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</si>
  <si>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</si>
  <si>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</si>
  <si>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</si>
  <si>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</si>
  <si>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</si>
  <si>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</si>
  <si>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</si>
  <si>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</si>
  <si>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</si>
  <si>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</si>
  <si>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</si>
  <si>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</si>
  <si>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</si>
  <si>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</si>
  <si>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</si>
  <si>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</si>
  <si>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</si>
  <si>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</si>
  <si>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</si>
  <si>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</si>
  <si>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</si>
  <si>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</si>
  <si>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</si>
  <si>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</si>
  <si>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</si>
  <si>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</si>
  <si>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</si>
  <si>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</si>
  <si>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</si>
  <si>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</si>
  <si>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</si>
  <si>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</si>
  <si>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</si>
  <si>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</si>
  <si>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</si>
  <si>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</si>
  <si>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</si>
  <si>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</si>
  <si>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</si>
  <si>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</si>
  <si>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</si>
  <si>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</si>
  <si>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</si>
  <si>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</si>
  <si>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</si>
  <si>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</si>
  <si>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</si>
  <si>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</si>
  <si>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</si>
  <si>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</si>
  <si>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</si>
  <si>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</si>
  <si>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</si>
  <si>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</si>
  <si>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</si>
  <si>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</si>
  <si>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</si>
  <si>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</si>
  <si>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</si>
  <si>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</si>
  <si>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</si>
  <si>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</si>
  <si>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</si>
  <si>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</si>
  <si>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</si>
  <si>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</si>
  <si>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</si>
  <si>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</si>
  <si>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</si>
  <si>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</si>
  <si>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</si>
  <si>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</si>
  <si>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</si>
  <si>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</si>
  <si>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</si>
  <si>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</si>
  <si>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</si>
  <si>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</si>
  <si>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</si>
  <si>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</si>
  <si>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</si>
  <si>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</si>
  <si>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</si>
  <si>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</si>
  <si>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</si>
  <si>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</si>
  <si>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</si>
  <si>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</si>
  <si>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</si>
  <si>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</si>
  <si>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</si>
  <si>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</si>
  <si>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</si>
  <si>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</si>
  <si>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</si>
  <si>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</si>
  <si>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</si>
  <si>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</si>
  <si>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</si>
  <si>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</si>
  <si>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</si>
  <si>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</si>
  <si>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</si>
  <si>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</si>
  <si>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</si>
  <si>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</si>
  <si>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</si>
  <si>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</si>
  <si>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</si>
  <si>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</si>
  <si>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</si>
  <si>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</si>
  <si>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</si>
  <si>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</si>
  <si>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</si>
  <si>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</si>
  <si>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</si>
  <si>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</si>
  <si>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</si>
  <si>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</si>
  <si>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</si>
  <si>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</si>
  <si>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</si>
  <si>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</si>
  <si>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</si>
  <si>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</si>
  <si>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</si>
  <si>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</si>
  <si>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</si>
  <si>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</si>
  <si>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</si>
  <si>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</si>
  <si>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</si>
  <si>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</si>
  <si>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</si>
  <si>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</si>
  <si>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</si>
  <si>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</si>
  <si>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</si>
  <si>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</si>
  <si>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</si>
  <si>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</si>
  <si>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</si>
  <si>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</si>
  <si>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</si>
  <si>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</si>
  <si>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</si>
  <si>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</si>
  <si>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</si>
  <si>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</si>
  <si>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</si>
  <si>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</si>
  <si>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</si>
  <si>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</si>
  <si>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</si>
  <si>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</si>
  <si>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</si>
  <si>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</si>
  <si>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</si>
  <si>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</si>
  <si>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</si>
  <si>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</si>
  <si>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</si>
  <si>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</si>
  <si>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</si>
  <si>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</si>
  <si>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</si>
  <si>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</si>
  <si>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</si>
  <si>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</si>
  <si>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</si>
  <si>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</si>
  <si>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</si>
  <si>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</si>
  <si>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</si>
  <si>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</si>
  <si>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</si>
  <si>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</si>
  <si>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</si>
  <si>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</si>
  <si>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</si>
  <si>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</si>
  <si>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</si>
  <si>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</si>
  <si>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</si>
  <si>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</si>
  <si>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</si>
  <si>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</si>
  <si>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</si>
  <si>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</si>
  <si>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</si>
  <si>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</si>
  <si>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</si>
  <si>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</si>
  <si>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</si>
  <si>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</si>
  <si>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</si>
  <si>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</si>
  <si>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</si>
  <si>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</si>
  <si>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</si>
  <si>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</si>
  <si>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</si>
  <si>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</si>
  <si>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</si>
  <si>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</si>
  <si>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</si>
  <si>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</si>
  <si>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</si>
  <si>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</si>
  <si>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</si>
  <si>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</si>
  <si>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</si>
  <si>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</si>
  <si>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</si>
  <si>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</si>
  <si>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</si>
  <si>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</si>
  <si>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</si>
  <si>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</si>
  <si>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</si>
  <si>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</si>
  <si>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</si>
  <si>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</si>
  <si>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</si>
  <si>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</si>
  <si>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</si>
  <si>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</si>
  <si>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</si>
  <si>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</si>
  <si>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</si>
  <si>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</si>
  <si>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</si>
  <si>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</si>
  <si>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</si>
  <si>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</si>
  <si>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</si>
  <si>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</si>
  <si>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</si>
  <si>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</si>
  <si>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</si>
  <si>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</si>
  <si>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</si>
  <si>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</si>
  <si>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</si>
  <si>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</si>
  <si>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</si>
  <si>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</si>
  <si>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</si>
  <si>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</si>
  <si>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</si>
  <si>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</si>
  <si>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</si>
  <si>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</si>
  <si>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</si>
  <si>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</si>
  <si>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</si>
  <si>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</si>
  <si>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</si>
  <si>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</si>
  <si>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</si>
  <si>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</si>
  <si>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</si>
  <si>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</si>
  <si>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</si>
  <si>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</si>
  <si>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</si>
  <si>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</si>
  <si>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</si>
  <si>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</si>
  <si>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</si>
  <si>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</si>
  <si>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</si>
  <si>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</si>
  <si>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</si>
  <si>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</si>
  <si>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</si>
  <si>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</si>
  <si>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</si>
  <si>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</si>
  <si>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</si>
  <si>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</si>
  <si>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</si>
  <si>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</si>
  <si>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</si>
  <si>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</si>
  <si>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</si>
  <si>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</si>
  <si>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</si>
  <si>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</si>
  <si>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</si>
  <si>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</si>
  <si>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</si>
  <si>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</si>
  <si>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</si>
  <si>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</si>
  <si>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</si>
  <si>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</si>
  <si>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</si>
  <si>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</si>
  <si>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</si>
  <si>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</si>
  <si>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</si>
  <si>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</si>
  <si>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</si>
  <si>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</si>
  <si>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</si>
  <si>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</si>
  <si>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</si>
  <si>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</si>
  <si>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</si>
  <si>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</si>
  <si>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</si>
  <si>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</si>
  <si>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</si>
  <si>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</si>
  <si>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</si>
  <si>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</si>
  <si>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</si>
  <si>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</si>
  <si>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</si>
  <si>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</si>
  <si>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</si>
  <si>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</si>
  <si>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</si>
  <si>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</si>
  <si>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</si>
  <si>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</si>
  <si>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</si>
  <si>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</si>
  <si>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</si>
  <si>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</si>
  <si>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</si>
  <si>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</si>
  <si>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</si>
  <si>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</si>
  <si>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</si>
  <si>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</si>
  <si>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</si>
  <si>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</si>
  <si>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</si>
  <si>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</si>
  <si>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</si>
  <si>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</si>
  <si>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</si>
  <si>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</si>
  <si>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</si>
  <si>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</si>
  <si>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</si>
  <si>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</si>
  <si>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</si>
  <si>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</si>
  <si>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</si>
  <si>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</si>
  <si>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</si>
  <si>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</si>
  <si>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</si>
  <si>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</si>
  <si>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</si>
  <si>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</si>
  <si>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</si>
  <si>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</si>
  <si>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</si>
  <si>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</si>
  <si>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</si>
  <si>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</si>
  <si>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</si>
  <si>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</si>
  <si>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</si>
  <si>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</si>
  <si>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</si>
  <si>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</si>
  <si>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</si>
  <si>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</si>
  <si>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</si>
  <si>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</si>
  <si>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</si>
  <si>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</si>
  <si>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</si>
  <si>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</si>
  <si>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</si>
  <si>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</si>
  <si>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</si>
  <si>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</si>
  <si>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</si>
  <si>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</si>
  <si>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</si>
  <si>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</si>
  <si>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</si>
  <si>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</si>
  <si>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</si>
  <si>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</si>
  <si>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</si>
  <si>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</si>
  <si>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</si>
  <si>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</si>
  <si>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</si>
  <si>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</si>
  <si>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</si>
  <si>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</si>
  <si>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</si>
  <si>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</si>
  <si>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</si>
  <si>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</si>
  <si>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</si>
  <si>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</si>
  <si>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</si>
  <si>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</si>
  <si>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</si>
  <si>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</si>
  <si>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</si>
  <si>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</si>
  <si>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</si>
  <si>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</si>
  <si>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</si>
  <si>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</si>
  <si>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</si>
  <si>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</si>
  <si>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</si>
  <si>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</si>
  <si>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</si>
  <si>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</si>
  <si>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</si>
  <si>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</si>
  <si>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</si>
  <si>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</si>
  <si>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</si>
  <si>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</si>
  <si>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</si>
  <si>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</si>
  <si>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</si>
  <si>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</si>
  <si>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</si>
  <si>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</si>
  <si>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</si>
  <si>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</si>
  <si>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</si>
  <si>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</si>
  <si>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</si>
  <si>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</si>
  <si>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</si>
  <si>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</si>
  <si>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</si>
  <si>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</si>
  <si>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</si>
  <si>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</si>
  <si>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</si>
  <si>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</si>
  <si>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</si>
  <si>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</si>
  <si>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</si>
  <si>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</si>
  <si>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</si>
  <si>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</si>
  <si>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</si>
  <si>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</si>
  <si>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</si>
  <si>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</si>
  <si>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</si>
  <si>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</si>
  <si>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</si>
  <si>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</si>
  <si>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</si>
  <si>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</si>
  <si>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</si>
  <si>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</si>
  <si>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</si>
  <si>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</si>
  <si>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</si>
  <si>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</si>
  <si>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</si>
  <si>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</si>
  <si>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</si>
  <si>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</si>
  <si>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</si>
  <si>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</si>
  <si>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</si>
  <si>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</si>
  <si>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</si>
  <si>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</si>
  <si>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</si>
  <si>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</si>
  <si>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</si>
  <si>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</si>
  <si>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</si>
  <si>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</si>
  <si>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</si>
  <si>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</si>
  <si>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</si>
  <si>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</si>
  <si>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</si>
  <si>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</si>
  <si>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</si>
  <si>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</si>
  <si>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</si>
  <si>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</si>
  <si>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</si>
  <si>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</si>
  <si>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</si>
  <si>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</si>
  <si>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</si>
  <si>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</si>
  <si>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</si>
  <si>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</si>
  <si>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</si>
  <si>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</si>
  <si>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</si>
  <si>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</si>
  <si>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</si>
  <si>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</si>
  <si>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</si>
  <si>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</si>
  <si>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</si>
  <si>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</si>
  <si>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</si>
  <si>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</si>
  <si>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</si>
  <si>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</si>
  <si>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</si>
  <si>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</si>
  <si>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</si>
  <si>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</si>
  <si>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</si>
  <si>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</si>
  <si>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</si>
  <si>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</si>
  <si>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</si>
  <si>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</si>
  <si>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</si>
  <si>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</si>
  <si>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</si>
  <si>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</si>
  <si>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</si>
  <si>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</si>
  <si>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</si>
  <si>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</si>
  <si>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</si>
  <si>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</si>
  <si>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</si>
  <si>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</si>
  <si>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</si>
  <si>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</si>
  <si>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</si>
  <si>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</si>
  <si>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</si>
  <si>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</si>
  <si>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</si>
  <si>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</si>
  <si>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</si>
  <si>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</si>
  <si>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</si>
  <si>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</si>
  <si>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</si>
  <si>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</si>
  <si>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</si>
  <si>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</si>
  <si>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</si>
  <si>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</si>
  <si>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</si>
  <si>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</si>
  <si>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</si>
  <si>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</si>
  <si>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</si>
  <si>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</si>
  <si>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</si>
  <si>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</si>
  <si>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</si>
  <si>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</si>
  <si>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</si>
  <si>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</si>
  <si>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</si>
  <si>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</si>
  <si>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</si>
  <si>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</si>
  <si>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</si>
  <si>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</si>
  <si>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</si>
  <si>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</si>
  <si>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</si>
  <si>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</si>
  <si>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</si>
  <si>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</si>
  <si>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</si>
  <si>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</si>
  <si>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</si>
  <si>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</si>
  <si>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</si>
  <si>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</si>
  <si>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</si>
  <si>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</si>
  <si>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</si>
  <si>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</si>
  <si>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</si>
  <si>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</si>
  <si>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</si>
  <si>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</si>
  <si>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</si>
  <si>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</si>
  <si>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</si>
  <si>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</si>
  <si>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</si>
  <si>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</si>
  <si>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</si>
  <si>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</si>
  <si>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</si>
  <si>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</si>
  <si>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</si>
  <si>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</si>
  <si>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</si>
  <si>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</si>
  <si>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</si>
  <si>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</si>
  <si>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</si>
  <si>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</si>
  <si>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</si>
  <si>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</si>
  <si>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</si>
  <si>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</si>
  <si>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</si>
  <si>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</si>
  <si>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</si>
  <si>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</si>
  <si>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</si>
  <si>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</si>
  <si>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</si>
  <si>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</si>
  <si>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</si>
  <si>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</si>
  <si>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</si>
  <si>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</si>
  <si>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</si>
  <si>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</si>
  <si>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</si>
  <si>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</si>
  <si>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</si>
  <si>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</si>
  <si>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</si>
  <si>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</si>
  <si>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</si>
  <si>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</si>
  <si>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</si>
  <si>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</si>
  <si>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</si>
  <si>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</si>
  <si>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</si>
  <si>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</si>
  <si>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</si>
  <si>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</si>
  <si>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</si>
  <si>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</si>
  <si>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</si>
  <si>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</si>
  <si>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</si>
  <si>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</si>
  <si>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</si>
  <si>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</si>
  <si>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</si>
  <si>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</si>
  <si>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</si>
  <si>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</si>
  <si>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</si>
  <si>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</si>
  <si>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</si>
  <si>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</si>
  <si>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</si>
  <si>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</si>
  <si>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</si>
  <si>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</si>
  <si>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</si>
  <si>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</si>
  <si>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</si>
  <si>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</si>
  <si>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</si>
  <si>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</si>
  <si>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</si>
  <si>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</si>
  <si>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</si>
  <si>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</si>
  <si>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</si>
  <si>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</si>
  <si>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</si>
  <si>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</si>
  <si>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</si>
  <si>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</si>
  <si>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</si>
  <si>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</si>
  <si>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</si>
  <si>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</si>
  <si>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</si>
  <si>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</si>
  <si>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</si>
  <si>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</si>
  <si>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</si>
  <si>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</si>
  <si>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</si>
  <si>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</si>
  <si>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</si>
  <si>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</si>
  <si>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</si>
  <si>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</si>
  <si>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</si>
  <si>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</si>
  <si>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</si>
  <si>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</si>
  <si>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</si>
  <si>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</si>
  <si>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</si>
  <si>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</si>
  <si>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</si>
  <si>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</si>
  <si>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</si>
  <si>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</si>
  <si>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</si>
  <si>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</si>
  <si>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</si>
  <si>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</si>
  <si>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</si>
  <si>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</si>
  <si>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</si>
  <si>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</si>
  <si>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</si>
  <si>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</si>
  <si>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</si>
  <si>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</si>
  <si>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</si>
  <si>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</si>
  <si>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</si>
  <si>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</si>
  <si>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</si>
  <si>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</si>
  <si>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</si>
  <si>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</si>
  <si>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</si>
  <si>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</si>
  <si>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</si>
  <si>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</si>
  <si>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</si>
  <si>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</si>
  <si>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</si>
  <si>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</si>
  <si>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</si>
  <si>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</si>
  <si>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</si>
  <si>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</si>
  <si>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</si>
  <si>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</si>
  <si>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</si>
  <si>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</si>
  <si>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</si>
  <si>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</si>
  <si>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</si>
  <si>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</si>
  <si>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</si>
  <si>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</si>
  <si>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</si>
  <si>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</si>
  <si>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</si>
  <si>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</si>
  <si>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</si>
  <si>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</si>
  <si>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</si>
  <si>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</si>
  <si>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</si>
  <si>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</si>
  <si>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</si>
  <si>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</si>
  <si>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</si>
  <si>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</si>
  <si>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</si>
  <si>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</si>
  <si>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</si>
  <si>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</si>
  <si>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</si>
  <si>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</si>
  <si>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</si>
  <si>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</si>
  <si>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</si>
  <si>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</si>
  <si>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</si>
  <si>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</si>
  <si>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</si>
  <si>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</si>
  <si>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</si>
  <si>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</si>
  <si>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</si>
  <si>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</si>
  <si>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</si>
  <si>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</si>
  <si>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</si>
  <si>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</si>
  <si>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</si>
  <si>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</si>
  <si>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</si>
  <si>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</si>
  <si>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</si>
  <si>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</si>
  <si>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</si>
  <si>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</si>
  <si>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</si>
  <si>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</si>
  <si>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</si>
  <si>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</si>
  <si>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</si>
  <si>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</si>
  <si>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</si>
  <si>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</si>
  <si>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</si>
  <si>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</si>
  <si>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</si>
  <si>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</si>
  <si>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</si>
  <si>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</si>
  <si>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</si>
  <si>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</si>
  <si>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</si>
  <si>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</si>
  <si>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</si>
  <si>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</si>
  <si>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</si>
  <si>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</si>
  <si>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</si>
  <si>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</si>
  <si>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</si>
  <si>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</si>
  <si>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</si>
  <si>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</si>
  <si>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</si>
  <si>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</si>
  <si>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</si>
  <si>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</si>
  <si>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</si>
  <si>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</si>
  <si>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</si>
  <si>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</si>
  <si>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</si>
  <si>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</si>
  <si>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</si>
  <si>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</si>
  <si>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</si>
  <si>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</si>
  <si>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</si>
  <si>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</si>
  <si>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</si>
  <si>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</si>
  <si>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</si>
  <si>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</si>
  <si>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</si>
  <si>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</si>
  <si>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</si>
  <si>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</si>
  <si>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</si>
  <si>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</si>
  <si>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</si>
  <si>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</si>
  <si>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</si>
  <si>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</si>
  <si>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</si>
  <si>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</si>
  <si>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</si>
  <si>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</si>
  <si>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</si>
  <si>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</si>
  <si>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</si>
  <si>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</si>
  <si>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</si>
  <si>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</si>
  <si>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</si>
  <si>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</si>
  <si>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</si>
  <si>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</si>
  <si>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</si>
  <si>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</si>
  <si>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</si>
  <si>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</si>
  <si>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</si>
  <si>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</si>
  <si>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</si>
  <si>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</si>
  <si>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</si>
  <si>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</si>
  <si>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</si>
  <si>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</si>
  <si>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</si>
  <si>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</si>
  <si>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</si>
  <si>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</si>
  <si>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</si>
  <si>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</si>
  <si>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</si>
  <si>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</si>
  <si>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</si>
  <si>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</si>
  <si>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</si>
  <si>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</si>
  <si>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</si>
  <si>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</si>
  <si>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</si>
  <si>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</si>
  <si>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</si>
  <si>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</si>
  <si>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</si>
  <si>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</si>
  <si>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</si>
  <si>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</si>
  <si>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</si>
  <si>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</si>
  <si>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</si>
  <si>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</si>
  <si>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</si>
  <si>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</si>
  <si>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</si>
  <si>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</si>
  <si>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</si>
  <si>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</si>
  <si>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</si>
  <si>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</si>
  <si>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</si>
  <si>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</si>
  <si>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</si>
  <si>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</si>
  <si>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</si>
  <si>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</si>
  <si>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</si>
  <si>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</si>
  <si>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</si>
  <si>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</si>
  <si>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</si>
  <si>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</si>
  <si>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</si>
  <si>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</si>
  <si>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</si>
  <si>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</si>
  <si>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</si>
  <si>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</si>
  <si>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</si>
  <si>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</si>
  <si>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</si>
  <si>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</si>
  <si>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</si>
  <si>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</si>
  <si>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</si>
  <si>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</si>
  <si>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</si>
  <si>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</si>
  <si>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</si>
  <si>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</si>
  <si>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</si>
  <si>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</si>
  <si>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</si>
  <si>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</si>
  <si>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</si>
  <si>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</si>
  <si>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</si>
  <si>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</si>
  <si>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</si>
  <si>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</si>
  <si>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</si>
  <si>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</si>
  <si>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</si>
  <si>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</si>
  <si>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</si>
  <si>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</si>
  <si>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</si>
  <si>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</si>
  <si>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</si>
  <si>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</si>
  <si>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</si>
  <si>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</si>
  <si>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</si>
  <si>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</si>
  <si>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</si>
  <si>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</si>
  <si>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</si>
  <si>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</si>
  <si>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</si>
  <si>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</si>
  <si>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</si>
  <si>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</si>
  <si>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</si>
  <si>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</si>
  <si>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</si>
  <si>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</si>
  <si>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</si>
  <si>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</si>
  <si>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</si>
  <si>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</si>
  <si>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</si>
  <si>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</si>
  <si>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</si>
  <si>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</si>
  <si>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</si>
  <si>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</si>
  <si>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</si>
  <si>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</si>
  <si>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</si>
  <si>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</si>
  <si>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</si>
  <si>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</si>
  <si>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</si>
  <si>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</si>
  <si>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</si>
  <si>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</si>
  <si>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</si>
  <si>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</si>
  <si>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</si>
  <si>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</si>
  <si>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</si>
  <si>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</si>
  <si>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</si>
  <si>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</si>
  <si>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</si>
  <si>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</si>
  <si>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</si>
  <si>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</si>
  <si>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</si>
  <si>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</si>
  <si>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</si>
  <si>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</si>
  <si>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</si>
  <si>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</si>
  <si>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</si>
  <si>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</si>
  <si>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</si>
  <si>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</si>
  <si>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</si>
  <si>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</si>
  <si>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</si>
  <si>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</si>
  <si>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</si>
  <si>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</si>
  <si>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</si>
  <si>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</si>
  <si>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</si>
  <si>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</si>
  <si>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</si>
  <si>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</si>
  <si>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</si>
  <si>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</si>
  <si>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</si>
  <si>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</si>
  <si>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</si>
  <si>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</si>
  <si>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</si>
  <si>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</si>
  <si>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</si>
  <si>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</si>
  <si>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</si>
  <si>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</si>
  <si>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</si>
  <si>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</si>
  <si>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</si>
  <si>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</si>
  <si>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</si>
  <si>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</si>
  <si>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</si>
  <si>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</si>
  <si>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</si>
  <si>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</si>
  <si>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</si>
  <si>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</si>
  <si>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</si>
  <si>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</si>
  <si>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</si>
  <si>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</si>
  <si>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</si>
  <si>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</si>
  <si>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</si>
  <si>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</si>
  <si>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</si>
  <si>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</si>
  <si>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</si>
  <si>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</si>
  <si>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</si>
  <si>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</si>
  <si>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</si>
  <si>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</si>
  <si>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</si>
  <si>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</si>
  <si>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</si>
  <si>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</si>
  <si>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</si>
  <si>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</si>
  <si>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</si>
  <si>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</si>
  <si>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</si>
  <si>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</si>
  <si>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</si>
  <si>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</si>
  <si>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</si>
  <si>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</si>
  <si>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</si>
  <si>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</si>
  <si>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</si>
  <si>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</si>
  <si>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</si>
  <si>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</si>
  <si>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</si>
  <si>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</si>
  <si>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</si>
  <si>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</si>
  <si>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</si>
  <si>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</si>
  <si>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</si>
  <si>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</si>
  <si>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</si>
  <si>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</si>
  <si>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</si>
  <si>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</si>
  <si>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</si>
  <si>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</si>
  <si>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</si>
  <si>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</si>
  <si>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</si>
  <si>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</si>
  <si>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</si>
  <si>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</si>
  <si>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</si>
  <si>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</si>
  <si>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</si>
  <si>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</si>
  <si>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</si>
  <si>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</si>
  <si>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</si>
  <si>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</si>
  <si>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</si>
  <si>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</si>
  <si>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</si>
  <si>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</si>
  <si>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</si>
  <si>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</si>
  <si>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</si>
  <si>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</si>
  <si>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</si>
  <si>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</si>
  <si>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</si>
  <si>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</si>
  <si>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</si>
  <si>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</si>
  <si>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</si>
  <si>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</si>
  <si>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</si>
  <si>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</si>
  <si>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</si>
  <si>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</si>
  <si>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</si>
  <si>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</si>
  <si>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</si>
  <si>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</si>
  <si>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</si>
  <si>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</si>
  <si>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</si>
  <si>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</si>
  <si>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</si>
  <si>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</si>
  <si>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</si>
  <si>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</si>
  <si>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</si>
  <si>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</si>
  <si>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</si>
  <si>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</si>
  <si>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</si>
  <si>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</si>
  <si>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</si>
  <si>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</si>
  <si>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</si>
  <si>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</si>
  <si>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</si>
  <si>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</si>
  <si>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</si>
  <si>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</si>
  <si>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</si>
  <si>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</si>
  <si>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</si>
  <si>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</si>
  <si>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</si>
  <si>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</si>
  <si>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</si>
  <si>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</si>
  <si>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</si>
  <si>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</si>
  <si>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</si>
  <si>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</si>
  <si>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</si>
  <si>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</si>
  <si>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</si>
  <si>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</si>
  <si>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</si>
  <si>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</si>
  <si>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</si>
  <si>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</si>
  <si>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</si>
  <si>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</si>
  <si>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</si>
  <si>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</si>
  <si>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</si>
  <si>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</si>
  <si>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</si>
  <si>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</si>
  <si>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</si>
  <si>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</si>
  <si>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</si>
  <si>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</si>
  <si>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</si>
  <si>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</si>
  <si>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</si>
  <si>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</si>
  <si>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</si>
  <si>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</si>
  <si>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</si>
  <si>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</si>
  <si>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</si>
  <si>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</si>
  <si>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</si>
  <si>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</si>
  <si>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</si>
  <si>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</si>
  <si>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</si>
  <si>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</si>
  <si>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</si>
  <si>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</si>
  <si>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</si>
  <si>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</si>
  <si>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</si>
  <si>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</si>
  <si>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</si>
  <si>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</si>
  <si>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</si>
  <si>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</si>
  <si>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</si>
  <si>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</si>
  <si>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</si>
  <si>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</si>
  <si>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</si>
  <si>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</si>
  <si>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</si>
  <si>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</si>
  <si>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</si>
  <si>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</si>
  <si>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</si>
  <si>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</si>
  <si>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</si>
  <si>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</si>
  <si>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</si>
  <si>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</si>
  <si>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</si>
  <si>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</si>
  <si>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</si>
  <si>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</si>
  <si>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</si>
  <si>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</si>
  <si>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</si>
  <si>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</si>
  <si>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</si>
  <si>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</si>
  <si>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</si>
  <si>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</si>
  <si>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</si>
  <si>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</si>
  <si>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</si>
  <si>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</si>
  <si>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</si>
  <si>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</si>
  <si>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</si>
  <si>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</si>
  <si>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</si>
  <si>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</si>
  <si>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</si>
  <si>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</si>
  <si>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</si>
  <si>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</si>
  <si>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</si>
  <si>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</si>
  <si>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</si>
  <si>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</si>
  <si>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</si>
  <si>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</si>
  <si>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</si>
  <si>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</si>
  <si>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</si>
  <si>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</si>
  <si>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</si>
  <si>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</si>
  <si>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</si>
  <si>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</si>
  <si>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</si>
  <si>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</si>
  <si>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</si>
  <si>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</si>
  <si>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</si>
  <si>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</si>
  <si>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</si>
  <si>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</si>
  <si>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</si>
  <si>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</si>
  <si>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</si>
  <si>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</si>
  <si>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</si>
  <si>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</si>
  <si>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</si>
  <si>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</si>
  <si>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</si>
  <si>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</si>
  <si>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</si>
  <si>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</si>
  <si>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</si>
  <si>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</si>
  <si>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</si>
  <si>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</si>
  <si>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</si>
  <si>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</si>
  <si>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</si>
  <si>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</si>
  <si>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</si>
  <si>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</si>
  <si>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</si>
  <si>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</si>
  <si>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</si>
  <si>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</si>
  <si>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</si>
  <si>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</si>
  <si>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</si>
  <si>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</si>
  <si>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</si>
  <si>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</si>
  <si>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</si>
  <si>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</si>
  <si>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</si>
  <si>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</si>
  <si>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</si>
  <si>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</si>
  <si>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</si>
  <si>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</si>
  <si>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</si>
  <si>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</si>
  <si>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</si>
  <si>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</si>
  <si>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</si>
  <si>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</si>
  <si>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</si>
  <si>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</si>
  <si>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</si>
  <si>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</si>
  <si>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</si>
  <si>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</si>
  <si>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</si>
  <si>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</si>
  <si>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</si>
  <si>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</si>
  <si>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</si>
  <si>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</si>
  <si>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</si>
  <si>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</si>
  <si>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</si>
  <si>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</si>
  <si>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</si>
  <si>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</si>
  <si>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</si>
  <si>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</si>
  <si>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</si>
  <si>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</si>
  <si>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</si>
  <si>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</si>
  <si>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</si>
  <si>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</si>
  <si>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</si>
  <si>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</si>
  <si>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</si>
  <si>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</si>
  <si>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</si>
  <si>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</si>
  <si>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</si>
  <si>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</si>
  <si>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</si>
  <si>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</si>
  <si>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</si>
  <si>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</si>
  <si>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</si>
  <si>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</si>
  <si>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</si>
  <si>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</si>
  <si>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</si>
  <si>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</si>
  <si>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</si>
  <si>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</si>
  <si>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</si>
  <si>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</si>
  <si>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</si>
  <si>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</si>
  <si>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</si>
  <si>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</si>
  <si>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</si>
  <si>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</si>
  <si>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</si>
  <si>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</si>
  <si>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</si>
  <si>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</si>
  <si>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</si>
  <si>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</si>
  <si>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</si>
  <si>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</si>
  <si>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</si>
  <si>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</si>
  <si>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</si>
  <si>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</si>
  <si>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</si>
  <si>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</si>
  <si>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</si>
  <si>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</si>
  <si>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</si>
  <si>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</si>
  <si>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</si>
  <si>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</si>
  <si>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</si>
  <si>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</si>
  <si>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</si>
  <si>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</si>
  <si>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</si>
  <si>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</si>
  <si>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</si>
  <si>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</si>
  <si>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</si>
  <si>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</si>
  <si>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</si>
  <si>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</si>
  <si>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</si>
  <si>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</si>
  <si>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</si>
  <si>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</si>
  <si>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</si>
  <si>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</si>
  <si>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</si>
  <si>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</si>
  <si>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</si>
  <si>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</si>
  <si>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</si>
  <si>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</si>
  <si>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</si>
  <si>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</si>
  <si>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</si>
  <si>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</si>
  <si>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</si>
  <si>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</si>
  <si>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</si>
  <si>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</si>
  <si>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</si>
  <si>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</si>
  <si>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</si>
  <si>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</si>
  <si>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</si>
  <si>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</si>
  <si>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</si>
  <si>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</si>
  <si>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</si>
  <si>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</si>
  <si>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</si>
  <si>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</si>
  <si>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</si>
  <si>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</si>
  <si>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</si>
  <si>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</si>
  <si>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</si>
  <si>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</si>
  <si>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</si>
  <si>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</si>
  <si>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</si>
  <si>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</si>
  <si>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</si>
  <si>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</si>
  <si>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</si>
  <si>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</si>
  <si>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</si>
  <si>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</si>
  <si>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</si>
  <si>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</si>
  <si>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</si>
  <si>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</si>
  <si>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</si>
  <si>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</si>
  <si>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</si>
  <si>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</si>
  <si>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</si>
  <si>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</si>
  <si>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</si>
  <si>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</si>
  <si>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</si>
  <si>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</si>
  <si>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</si>
  <si>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</si>
  <si>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</si>
  <si>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</si>
  <si>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</si>
  <si>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</si>
  <si>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</si>
  <si>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</si>
  <si>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</si>
  <si>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</si>
  <si>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</si>
  <si>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</si>
  <si>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</si>
  <si>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</si>
  <si>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</si>
  <si>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</si>
  <si>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</si>
  <si>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</si>
  <si>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</si>
  <si>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</si>
  <si>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</si>
  <si>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</si>
  <si>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</si>
  <si>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</si>
  <si>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</si>
  <si>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</si>
  <si>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</si>
  <si>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</si>
  <si>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</si>
  <si>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</si>
  <si>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</si>
  <si>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</si>
  <si>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</si>
  <si>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</si>
  <si>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</si>
  <si>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</si>
  <si>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</si>
  <si>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</si>
  <si>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</si>
  <si>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</si>
  <si>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</si>
  <si>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</si>
  <si>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</si>
  <si>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</si>
  <si>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</si>
  <si>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</si>
  <si>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</si>
  <si>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</si>
  <si>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</si>
  <si>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</si>
  <si>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</si>
  <si>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</si>
  <si>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</si>
  <si>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</si>
  <si>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</si>
  <si>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</si>
  <si>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</si>
  <si>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</si>
  <si>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</si>
  <si>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</si>
  <si>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</si>
  <si>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</si>
  <si>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</si>
  <si>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</si>
  <si>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</si>
  <si>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</si>
  <si>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</si>
  <si>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</si>
  <si>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</si>
  <si>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</si>
  <si>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</si>
  <si>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</si>
  <si>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</si>
  <si>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</si>
  <si>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</si>
  <si>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</si>
  <si>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</si>
  <si>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</si>
  <si>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</si>
  <si>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</si>
  <si>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</si>
  <si>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</si>
  <si>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</si>
  <si>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</si>
  <si>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</si>
  <si>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</si>
  <si>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</si>
  <si>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</si>
  <si>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</si>
  <si>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</si>
  <si>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</si>
  <si>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</si>
  <si>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</si>
  <si>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</si>
  <si>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</si>
  <si>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</si>
  <si>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</si>
  <si>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</si>
  <si>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</si>
  <si>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</si>
  <si>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</si>
  <si>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</si>
  <si>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</si>
  <si>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</si>
  <si>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</si>
  <si>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</si>
  <si>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</si>
  <si>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</si>
  <si>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</si>
  <si>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</si>
  <si>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</si>
  <si>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</si>
  <si>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</si>
  <si>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</si>
  <si>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</si>
  <si>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</si>
  <si>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</si>
  <si>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</si>
  <si>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</si>
  <si>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</si>
  <si>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</si>
  <si>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</si>
  <si>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</si>
  <si>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</si>
  <si>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</si>
  <si>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</si>
  <si>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</si>
  <si>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</si>
  <si>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</si>
  <si>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</si>
  <si>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</si>
  <si>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</si>
  <si>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</si>
  <si>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</si>
  <si>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</si>
  <si>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</si>
  <si>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</si>
  <si>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</si>
  <si>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</si>
  <si>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</si>
  <si>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</si>
  <si>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</si>
  <si>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</si>
  <si>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</si>
  <si>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</si>
  <si>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</si>
  <si>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</si>
  <si>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</si>
  <si>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</si>
  <si>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</si>
  <si>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</si>
  <si>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</si>
  <si>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</si>
  <si>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</si>
  <si>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</si>
  <si>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</si>
  <si>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</si>
  <si>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</si>
  <si>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</si>
  <si>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</si>
  <si>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</si>
  <si>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</si>
  <si>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</si>
  <si>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</si>
  <si>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</si>
  <si>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</si>
  <si>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</si>
  <si>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</si>
  <si>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</si>
  <si>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</si>
  <si>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</si>
  <si>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</si>
  <si>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</si>
  <si>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</si>
  <si>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</si>
  <si>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</si>
  <si>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</si>
  <si>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</si>
  <si>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</si>
  <si>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</si>
  <si>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</si>
  <si>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</si>
  <si>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</si>
  <si>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</si>
  <si>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</si>
  <si>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</si>
  <si>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</si>
  <si>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</si>
  <si>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</si>
  <si>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</si>
  <si>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</si>
  <si>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</si>
  <si>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</si>
  <si>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</si>
  <si>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</si>
  <si>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</si>
  <si>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</si>
  <si>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</si>
  <si>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</si>
  <si>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</si>
  <si>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</si>
  <si>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</si>
  <si>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</si>
  <si>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</si>
  <si>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</si>
  <si>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</si>
  <si>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</si>
  <si>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</si>
  <si>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</si>
  <si>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</si>
  <si>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</si>
  <si>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</si>
  <si>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</si>
  <si>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</si>
  <si>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</si>
  <si>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</si>
  <si>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</si>
  <si>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</si>
  <si>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</si>
  <si>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</si>
  <si>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</si>
  <si>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</si>
  <si>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</si>
  <si>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</si>
  <si>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</si>
  <si>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</si>
  <si>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</si>
  <si>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</si>
  <si>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</si>
  <si>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</si>
  <si>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</si>
  <si>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</si>
  <si>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</si>
  <si>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</si>
  <si>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</si>
  <si>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</si>
  <si>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</si>
  <si>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</si>
  <si>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</si>
  <si>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</si>
  <si>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</si>
  <si>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</si>
  <si>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</si>
  <si>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</si>
  <si>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</si>
  <si>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</si>
  <si>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</si>
  <si>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</si>
  <si>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</si>
  <si>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</si>
  <si>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</si>
  <si>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</si>
  <si>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</si>
  <si>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</si>
  <si>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</si>
  <si>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</si>
  <si>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</si>
  <si>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</si>
  <si>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</si>
  <si>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</si>
  <si>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</si>
  <si>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</si>
  <si>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</si>
  <si>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</si>
  <si>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</si>
  <si>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</si>
  <si>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</si>
  <si>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</si>
  <si>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</si>
  <si>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</si>
  <si>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</si>
  <si>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</si>
  <si>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</si>
  <si>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</si>
  <si>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</si>
  <si>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</si>
  <si>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</si>
  <si>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</si>
  <si>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</si>
  <si>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</si>
  <si>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</si>
  <si>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</si>
  <si>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</si>
  <si>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</si>
  <si>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</si>
  <si>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</si>
  <si>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</si>
  <si>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</si>
  <si>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</si>
  <si>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</si>
  <si>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</si>
  <si>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</si>
  <si>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</si>
  <si>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</si>
  <si>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</si>
  <si>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</si>
  <si>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</si>
  <si>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</si>
  <si>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</si>
  <si>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</si>
  <si>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</si>
  <si>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</si>
  <si>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</si>
  <si>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</si>
  <si>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</si>
  <si>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</si>
  <si>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</si>
  <si>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</si>
  <si>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</si>
  <si>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</si>
  <si>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</si>
  <si>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</si>
  <si>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</si>
  <si>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</si>
  <si>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</si>
  <si>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</si>
  <si>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</si>
  <si>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</si>
  <si>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</si>
  <si>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</si>
  <si>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</si>
  <si>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</si>
  <si>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</si>
  <si>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</si>
  <si>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</si>
  <si>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</si>
  <si>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</si>
  <si>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</si>
  <si>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</si>
  <si>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</si>
  <si>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</si>
  <si>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</si>
  <si>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</si>
  <si>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</si>
  <si>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</si>
  <si>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</si>
  <si>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</si>
  <si>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</si>
  <si>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</si>
  <si>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</si>
  <si>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</si>
  <si>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</si>
  <si>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</si>
  <si>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</si>
  <si>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</si>
  <si>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</si>
  <si>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</si>
  <si>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</si>
  <si>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</si>
  <si>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</si>
  <si>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</si>
  <si>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</si>
  <si>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</si>
  <si>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</si>
  <si>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</si>
  <si>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</si>
  <si>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</si>
  <si>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</si>
  <si>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</si>
  <si>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</si>
  <si>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</si>
  <si>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</si>
  <si>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</si>
  <si>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</si>
  <si>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</si>
  <si>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</si>
  <si>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</si>
  <si>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</si>
  <si>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</si>
  <si>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</si>
  <si>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</si>
  <si>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</si>
  <si>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</si>
  <si>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</si>
  <si>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</si>
  <si>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</si>
  <si>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</si>
  <si>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</si>
  <si>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</si>
  <si>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</si>
  <si>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</si>
  <si>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</si>
  <si>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</si>
  <si>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</si>
  <si>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</si>
  <si>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</si>
  <si>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</si>
  <si>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</si>
  <si>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</si>
  <si>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</si>
  <si>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</si>
  <si>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</si>
  <si>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</si>
  <si>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</si>
  <si>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</si>
  <si>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</si>
  <si>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</si>
  <si>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</si>
  <si>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</si>
  <si>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</si>
  <si>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</si>
  <si>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</si>
  <si>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</si>
  <si>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</si>
  <si>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</si>
  <si>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</si>
  <si>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</si>
  <si>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</si>
  <si>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</si>
  <si>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</si>
  <si>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</si>
  <si>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</si>
  <si>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</si>
  <si>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</si>
  <si>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</si>
  <si>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</si>
  <si>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</si>
  <si>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</si>
  <si>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</si>
  <si>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</si>
  <si>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</si>
  <si>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</si>
  <si>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</si>
  <si>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</si>
  <si>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</si>
  <si>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</si>
  <si>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</si>
  <si>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</si>
  <si>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</si>
  <si>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</si>
  <si>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</si>
  <si>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</si>
  <si>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</si>
  <si>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</si>
  <si>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</si>
  <si>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</si>
  <si>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</si>
  <si>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</si>
  <si>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</si>
  <si>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</si>
  <si>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</si>
  <si>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</si>
  <si>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</si>
  <si>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</si>
  <si>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</si>
  <si>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</si>
  <si>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</si>
  <si>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</si>
  <si>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</si>
  <si>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</si>
  <si>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</si>
  <si>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</si>
  <si>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</si>
  <si>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</si>
  <si>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</si>
  <si>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</si>
  <si>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</si>
  <si>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</si>
  <si>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</si>
  <si>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</si>
  <si>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</si>
  <si>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</si>
  <si>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</si>
  <si>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</si>
  <si>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</si>
  <si>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</si>
  <si>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</si>
  <si>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</si>
  <si>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</si>
  <si>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</si>
  <si>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</si>
  <si>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</si>
  <si>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</si>
  <si>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</si>
  <si>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</si>
  <si>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</si>
  <si>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</si>
  <si>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</si>
  <si>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</si>
  <si>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</si>
  <si>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</si>
  <si>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</si>
  <si>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</si>
  <si>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</si>
  <si>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</si>
  <si>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</si>
  <si>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</si>
  <si>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</si>
  <si>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</si>
  <si>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</si>
  <si>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</si>
  <si>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</si>
  <si>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</si>
  <si>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</si>
  <si>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</si>
  <si>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</si>
  <si>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</si>
  <si>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</si>
  <si>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</si>
  <si>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</si>
  <si>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</si>
  <si>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</si>
  <si>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</si>
  <si>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</si>
  <si>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</si>
  <si>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</si>
  <si>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</si>
  <si>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</si>
  <si>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</si>
  <si>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</si>
  <si>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</si>
  <si>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</si>
  <si>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</si>
  <si>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</si>
  <si>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</si>
  <si>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</si>
  <si>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</si>
  <si>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</si>
  <si>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</si>
  <si>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</si>
  <si>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</si>
  <si>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</si>
  <si>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</si>
  <si>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</si>
  <si>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</si>
  <si>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</si>
  <si>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</si>
  <si>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</si>
  <si>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</si>
  <si>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</si>
  <si>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</si>
  <si>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</si>
  <si>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</si>
  <si>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</si>
  <si>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</si>
  <si>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</si>
  <si>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</si>
  <si>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</si>
  <si>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</si>
  <si>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</si>
  <si>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</si>
  <si>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</si>
  <si>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</si>
  <si>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</si>
  <si>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</si>
  <si>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</si>
  <si>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</si>
  <si>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</si>
  <si>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</si>
  <si>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</si>
  <si>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</si>
  <si>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</si>
  <si>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</si>
  <si>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</si>
  <si>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</si>
  <si>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</si>
  <si>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</si>
  <si>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</si>
  <si>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</si>
  <si>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</si>
  <si>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</si>
  <si>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</si>
  <si>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</si>
  <si>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</si>
  <si>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</si>
  <si>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</si>
  <si>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</si>
  <si>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</si>
  <si>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</si>
  <si>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</si>
  <si>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</si>
  <si>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</si>
  <si>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</si>
  <si>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</si>
  <si>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</si>
  <si>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</si>
  <si>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</si>
  <si>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</si>
  <si>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</si>
  <si>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</si>
  <si>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</si>
  <si>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</si>
  <si>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</si>
  <si>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</si>
  <si>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</si>
  <si>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</si>
  <si>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</si>
  <si>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</si>
  <si>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</si>
  <si>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</si>
  <si>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</si>
  <si>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</si>
  <si>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</si>
  <si>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</si>
  <si>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</si>
  <si>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</si>
  <si>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</si>
  <si>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</si>
  <si>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</si>
  <si>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</si>
  <si>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</si>
  <si>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</si>
  <si>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</si>
  <si>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</si>
  <si>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</si>
  <si>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</si>
  <si>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</si>
  <si>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</si>
  <si>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</si>
  <si>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</si>
  <si>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</si>
  <si>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</si>
  <si>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</si>
  <si>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</si>
  <si>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</si>
  <si>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</si>
  <si>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</si>
  <si>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</si>
  <si>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</si>
  <si>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</si>
  <si>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</si>
  <si>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</si>
  <si>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</si>
  <si>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</si>
  <si>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</si>
  <si>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</si>
  <si>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</si>
  <si>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</si>
  <si>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</si>
  <si>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</si>
  <si>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</si>
  <si>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</si>
  <si>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</si>
  <si>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</si>
  <si>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</si>
  <si>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</si>
  <si>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</si>
  <si>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</si>
  <si>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</si>
  <si>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</si>
  <si>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</si>
  <si>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</si>
  <si>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</si>
  <si>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</si>
  <si>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</si>
  <si>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</si>
  <si>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</si>
  <si>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</si>
  <si>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</si>
  <si>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</si>
  <si>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</si>
  <si>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</si>
  <si>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</si>
  <si>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</si>
  <si>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</si>
  <si>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</si>
  <si>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</si>
  <si>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</si>
  <si>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</si>
  <si>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</si>
  <si>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</si>
  <si>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</si>
  <si>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</si>
  <si>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</si>
  <si>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</si>
  <si>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</si>
  <si>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</si>
  <si>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</si>
  <si>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</si>
  <si>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</si>
  <si>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</si>
  <si>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</si>
  <si>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</si>
  <si>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</si>
  <si>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</si>
  <si>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</si>
  <si>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</si>
  <si>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</si>
  <si>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</si>
  <si>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</si>
  <si>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</si>
  <si>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</si>
  <si>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</si>
  <si>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</si>
  <si>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</si>
  <si>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</si>
  <si>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</si>
  <si>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</si>
  <si>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</si>
  <si>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</si>
  <si>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</si>
  <si>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</si>
  <si>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</si>
  <si>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</si>
  <si>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</si>
  <si>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</si>
  <si>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</si>
  <si>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</si>
  <si>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</si>
  <si>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</si>
  <si>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</si>
  <si>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</si>
  <si>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</si>
  <si>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</si>
  <si>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</si>
  <si>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</si>
  <si>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</si>
  <si>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</si>
  <si>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</si>
  <si>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</si>
  <si>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</si>
  <si>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</si>
  <si>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</si>
  <si>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</si>
  <si>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</si>
  <si>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</si>
  <si>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</si>
  <si>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</si>
  <si>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</si>
  <si>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</si>
  <si>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</si>
  <si>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</si>
  <si>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</si>
  <si>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</si>
  <si>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</si>
  <si>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</si>
  <si>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</si>
  <si>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</si>
  <si>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</si>
  <si>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</si>
  <si>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</si>
  <si>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</si>
  <si>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</si>
  <si>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</si>
  <si>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</si>
  <si>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</si>
  <si>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</si>
  <si>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</si>
  <si>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</si>
  <si>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</si>
  <si>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</si>
  <si>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</si>
  <si>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</si>
  <si>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</si>
  <si>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</si>
  <si>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</si>
  <si>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</si>
  <si>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</si>
  <si>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</si>
  <si>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</si>
  <si>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</si>
  <si>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</si>
  <si>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</si>
  <si>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</si>
  <si>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</si>
  <si>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</si>
  <si>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</si>
  <si>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</si>
  <si>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</si>
  <si>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</si>
  <si>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</si>
  <si>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</si>
  <si>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</si>
  <si>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</si>
  <si>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</si>
  <si>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</si>
  <si>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</si>
  <si>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</si>
  <si>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</si>
  <si>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</si>
  <si>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</si>
  <si>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</si>
  <si>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</si>
  <si>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</si>
  <si>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</si>
  <si>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</si>
  <si>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</si>
  <si>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</si>
  <si>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</si>
  <si>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</si>
  <si>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</si>
  <si>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</si>
  <si>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</si>
  <si>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</si>
  <si>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</si>
  <si>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</si>
  <si>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</si>
  <si>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</si>
  <si>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</si>
  <si>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</si>
  <si>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</si>
  <si>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</si>
  <si>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</si>
  <si>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</si>
  <si>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</si>
  <si>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</si>
  <si>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</si>
  <si>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</si>
  <si>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</si>
  <si>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</si>
  <si>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</si>
  <si>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</si>
  <si>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</si>
  <si>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</si>
  <si>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</si>
  <si>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</si>
  <si>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</si>
  <si>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</si>
  <si>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</si>
  <si>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</si>
  <si>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</si>
  <si>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</si>
  <si>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</si>
  <si>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</si>
  <si>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</si>
  <si>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</si>
  <si>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</si>
  <si>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</si>
  <si>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</si>
  <si>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</si>
  <si>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</si>
  <si>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</si>
  <si>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</si>
  <si>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</si>
  <si>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</si>
  <si>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</si>
  <si>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</si>
  <si>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</si>
  <si>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</si>
  <si>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</si>
  <si>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</si>
  <si>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</si>
  <si>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</si>
  <si>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</si>
  <si>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</si>
  <si>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</si>
  <si>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</si>
  <si>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</si>
  <si>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</si>
  <si>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</si>
  <si>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</si>
  <si>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</si>
  <si>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</si>
  <si>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</si>
  <si>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</si>
  <si>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</si>
  <si>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</si>
  <si>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</si>
  <si>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</si>
  <si>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</si>
  <si>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</si>
  <si>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</si>
  <si>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</si>
  <si>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</si>
  <si>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</si>
  <si>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</si>
  <si>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</si>
  <si>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</si>
  <si>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</si>
  <si>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</si>
  <si>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</si>
  <si>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</si>
  <si>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</si>
  <si>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</si>
  <si>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</si>
  <si>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</si>
  <si>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</si>
  <si>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</si>
  <si>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</si>
  <si>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</si>
  <si>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</si>
  <si>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</si>
  <si>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</si>
  <si>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</si>
  <si>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</si>
  <si>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</si>
  <si>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</si>
  <si>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</si>
  <si>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</si>
  <si>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</si>
  <si>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</si>
  <si>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</si>
  <si>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</si>
  <si>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</si>
  <si>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</si>
  <si>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</si>
  <si>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</si>
  <si>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</si>
  <si>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</si>
  <si>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</si>
  <si>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</si>
  <si>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</si>
  <si>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</si>
  <si>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</si>
  <si>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</si>
  <si>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</si>
  <si>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</si>
  <si>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</si>
  <si>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</si>
  <si>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</si>
  <si>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</si>
  <si>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</si>
  <si>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</si>
  <si>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</si>
  <si>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</si>
  <si>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</si>
  <si>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</si>
  <si>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</si>
  <si>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</si>
  <si>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</si>
  <si>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</si>
  <si>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</si>
  <si>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</si>
  <si>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</si>
  <si>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</si>
  <si>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</si>
  <si>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</si>
  <si>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</si>
  <si>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</si>
  <si>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</si>
  <si>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</si>
  <si>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</si>
  <si>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</si>
  <si>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</si>
  <si>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</si>
  <si>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</si>
  <si>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</si>
  <si>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</si>
  <si>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</si>
  <si>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</si>
  <si>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</si>
  <si>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</si>
  <si>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</si>
  <si>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</si>
  <si>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</si>
  <si>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</si>
  <si>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</si>
  <si>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</si>
  <si>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</si>
  <si>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</si>
  <si>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</si>
  <si>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</si>
  <si>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</si>
  <si>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</si>
  <si>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</si>
  <si>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</si>
  <si>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</si>
  <si>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</si>
  <si>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</si>
  <si>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</si>
  <si>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</si>
  <si>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</si>
  <si>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</si>
  <si>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</si>
  <si>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</si>
  <si>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</si>
  <si>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</si>
  <si>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</si>
  <si>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</si>
  <si>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</si>
  <si>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</si>
  <si>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</si>
  <si>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</si>
  <si>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</si>
  <si>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</si>
  <si>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</si>
  <si>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</si>
  <si>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</si>
  <si>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</si>
  <si>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</si>
  <si>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</si>
  <si>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</si>
  <si>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</si>
  <si>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</si>
  <si>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</si>
  <si>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</si>
  <si>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</si>
  <si>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</si>
  <si>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</si>
  <si>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</si>
  <si>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</si>
  <si>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</si>
  <si>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</si>
  <si>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</si>
  <si>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</si>
  <si>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</si>
  <si>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</si>
  <si>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</si>
  <si>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</si>
  <si>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</si>
  <si>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</si>
  <si>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</si>
  <si>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</si>
  <si>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</si>
  <si>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</si>
  <si>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</si>
  <si>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</si>
  <si>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</si>
  <si>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</si>
  <si>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</si>
  <si>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</si>
  <si>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</si>
  <si>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</si>
  <si>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</si>
  <si>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</si>
  <si>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</si>
  <si>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</si>
  <si>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</si>
  <si>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</si>
  <si>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</si>
  <si>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</si>
  <si>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</si>
  <si>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</si>
  <si>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</si>
  <si>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</si>
  <si>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</si>
  <si>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</si>
  <si>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</si>
  <si>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</si>
  <si>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</si>
  <si>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</si>
  <si>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</si>
  <si>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</si>
  <si>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</si>
  <si>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</si>
  <si>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</si>
  <si>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</si>
  <si>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</si>
  <si>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</si>
  <si>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</si>
  <si>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</si>
  <si>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</si>
  <si>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</si>
  <si>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</si>
  <si>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</si>
  <si>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</si>
  <si>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</si>
  <si>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</si>
  <si>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</si>
  <si>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</si>
  <si>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</si>
  <si>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</si>
  <si>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</si>
  <si>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</si>
  <si>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</si>
  <si>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</si>
  <si>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</si>
  <si>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</si>
  <si>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</si>
  <si>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</si>
  <si>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</si>
  <si>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</si>
  <si>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</si>
  <si>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</si>
  <si>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</si>
  <si>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</si>
  <si>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</si>
  <si>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</si>
  <si>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</si>
  <si>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</si>
  <si>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</si>
  <si>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</si>
  <si>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</si>
  <si>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</si>
  <si>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</si>
  <si>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</si>
  <si>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</si>
  <si>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</si>
  <si>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</si>
  <si>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</si>
  <si>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</si>
  <si>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</si>
  <si>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</si>
  <si>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</si>
  <si>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</si>
  <si>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</si>
  <si>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</si>
  <si>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</si>
  <si>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</si>
  <si>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</si>
  <si>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</si>
  <si>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</si>
  <si>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</si>
  <si>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</si>
  <si>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</si>
  <si>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</si>
  <si>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</si>
  <si>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</si>
  <si>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</si>
  <si>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</si>
  <si>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</si>
  <si>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</si>
  <si>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</si>
  <si>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</si>
  <si>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</si>
  <si>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</si>
  <si>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</si>
  <si>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</si>
  <si>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</si>
  <si>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</si>
  <si>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</si>
  <si>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</si>
  <si>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</si>
  <si>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</si>
  <si>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</si>
  <si>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</si>
  <si>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</si>
  <si>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</si>
  <si>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</si>
  <si>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</si>
  <si>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</si>
  <si>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</si>
  <si>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</si>
  <si>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</si>
  <si>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</si>
  <si>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</si>
  <si>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</si>
  <si>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</si>
  <si>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</si>
  <si>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</si>
  <si>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</si>
  <si>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</si>
  <si>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</si>
  <si>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</si>
  <si>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</si>
  <si>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</si>
  <si>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</si>
  <si>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</si>
  <si>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</si>
  <si>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</si>
  <si>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</si>
  <si>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</si>
  <si>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</si>
  <si>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</si>
  <si>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</si>
  <si>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</si>
  <si>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</si>
  <si>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</si>
  <si>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</si>
  <si>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</si>
  <si>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</si>
  <si>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</si>
  <si>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</si>
  <si>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</si>
  <si>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</si>
  <si>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</si>
  <si>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</si>
  <si>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</si>
  <si>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</si>
  <si>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</si>
  <si>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</si>
  <si>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</si>
  <si>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</si>
  <si>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</si>
  <si>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</si>
  <si>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</si>
  <si>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</si>
  <si>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</si>
  <si>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</si>
  <si>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</si>
  <si>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</si>
  <si>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</si>
  <si>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</si>
  <si>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</si>
  <si>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</si>
  <si>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</si>
  <si>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</si>
  <si>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</si>
  <si>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</si>
  <si>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</si>
  <si>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</si>
  <si>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</si>
  <si>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</si>
  <si>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</si>
  <si>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</si>
  <si>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</si>
  <si>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</si>
  <si>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</si>
  <si>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</si>
  <si>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</si>
  <si>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</si>
  <si>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</si>
  <si>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</si>
  <si>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</si>
  <si>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</si>
  <si>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</si>
  <si>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</si>
  <si>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</si>
  <si>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</si>
  <si>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</si>
  <si>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</si>
  <si>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</si>
  <si>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</si>
  <si>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</si>
  <si>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</si>
  <si>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</si>
  <si>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</si>
  <si>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</si>
  <si>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</si>
  <si>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</si>
  <si>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</si>
  <si>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</si>
  <si>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</si>
  <si>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</si>
  <si>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</si>
  <si>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</si>
  <si>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</si>
  <si>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</si>
  <si>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</si>
  <si>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</si>
  <si>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</si>
  <si>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</si>
  <si>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</si>
  <si>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</si>
  <si>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</si>
  <si>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</si>
  <si>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</si>
  <si>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</si>
  <si>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</si>
  <si>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</si>
  <si>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</si>
  <si>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</si>
  <si>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</si>
  <si>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</si>
  <si>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</si>
  <si>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</si>
  <si>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</si>
  <si>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</si>
  <si>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</si>
  <si>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</si>
  <si>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</si>
  <si>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</si>
  <si>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</si>
  <si>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</si>
  <si>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</si>
  <si>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</si>
  <si>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</si>
  <si>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</si>
  <si>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</si>
  <si>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</si>
  <si>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</si>
  <si>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</si>
  <si>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</si>
  <si>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</si>
  <si>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</si>
  <si>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</si>
  <si>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</si>
  <si>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</si>
  <si>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</si>
  <si>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</si>
  <si>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</si>
  <si>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</si>
  <si>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</si>
  <si>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</si>
  <si>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</si>
  <si>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</si>
  <si>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</si>
  <si>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</si>
  <si>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</si>
  <si>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</si>
  <si>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</si>
  <si>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</si>
  <si>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</si>
  <si>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</si>
  <si>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</si>
  <si>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</si>
  <si>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</si>
  <si>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</si>
  <si>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</si>
  <si>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</si>
  <si>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</si>
  <si>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</si>
  <si>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</si>
  <si>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</si>
  <si>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</si>
  <si>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</si>
  <si>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</si>
  <si>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</si>
  <si>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</si>
  <si>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</si>
  <si>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</si>
  <si>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</si>
  <si>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</si>
  <si>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</si>
  <si>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</si>
  <si>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</si>
  <si>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</si>
  <si>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</si>
  <si>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</si>
  <si>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</si>
  <si>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</si>
  <si>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</si>
  <si>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</si>
  <si>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</si>
  <si>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</si>
  <si>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</si>
  <si>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</si>
  <si>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</si>
  <si>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</si>
  <si>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</si>
  <si>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</si>
  <si>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</si>
  <si>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</si>
  <si>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</si>
  <si>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</si>
  <si>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</si>
  <si>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</si>
  <si>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</si>
  <si>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</si>
  <si>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</si>
  <si>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</si>
  <si>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</si>
  <si>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</si>
  <si>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</si>
  <si>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</si>
  <si>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</si>
  <si>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</si>
  <si>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</si>
  <si>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</si>
  <si>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</si>
  <si>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</si>
  <si>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</si>
  <si>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</si>
  <si>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</si>
  <si>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</si>
  <si>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</si>
  <si>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</si>
  <si>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</si>
  <si>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</si>
  <si>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</si>
  <si>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</si>
  <si>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</si>
  <si>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</si>
  <si>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</si>
  <si>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</si>
  <si>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</si>
  <si>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</si>
  <si>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</si>
  <si>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</si>
  <si>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</si>
  <si>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</si>
  <si>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</si>
  <si>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</si>
  <si>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</si>
  <si>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</si>
  <si>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</si>
  <si>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</si>
  <si>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</si>
  <si>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</si>
  <si>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</si>
  <si>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</si>
  <si>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</si>
  <si>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</si>
  <si>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</si>
  <si>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</si>
  <si>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</si>
  <si>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</si>
  <si>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</si>
  <si>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</si>
  <si>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</si>
  <si>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</si>
  <si>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</si>
  <si>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</si>
  <si>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</si>
  <si>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</si>
  <si>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</si>
  <si>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</si>
  <si>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</si>
  <si>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</si>
  <si>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</si>
  <si>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</si>
  <si>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</si>
  <si>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</si>
  <si>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</si>
  <si>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</si>
  <si>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</si>
  <si>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</si>
  <si>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</si>
  <si>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</si>
  <si>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</si>
  <si>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</si>
  <si>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</si>
  <si>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</si>
  <si>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</si>
  <si>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</si>
  <si>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</si>
  <si>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</si>
  <si>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</si>
  <si>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</si>
  <si>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</si>
  <si>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</si>
  <si>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</si>
  <si>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</si>
  <si>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</si>
  <si>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</si>
  <si>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</si>
  <si>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</si>
  <si>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</si>
  <si>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</si>
  <si>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</si>
  <si>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</si>
  <si>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</si>
  <si>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</si>
  <si>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</si>
  <si>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</si>
  <si>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</si>
  <si>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</si>
  <si>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</si>
  <si>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</si>
  <si>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</si>
  <si>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</si>
  <si>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</si>
  <si>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</si>
  <si>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</si>
  <si>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</si>
  <si>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</si>
  <si>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</si>
  <si>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</si>
  <si>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</si>
  <si>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</si>
  <si>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</si>
  <si>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</si>
  <si>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</si>
  <si>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</si>
  <si>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</si>
  <si>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</si>
  <si>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</si>
  <si>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</si>
  <si>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</si>
  <si>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</si>
  <si>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</si>
  <si>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</si>
  <si>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</si>
  <si>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</si>
  <si>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</si>
  <si>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</si>
  <si>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</si>
  <si>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</si>
  <si>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</si>
  <si>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</si>
  <si>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</si>
  <si>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</si>
  <si>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</si>
  <si>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</si>
  <si>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</si>
  <si>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</si>
  <si>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</si>
  <si>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</si>
  <si>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</si>
  <si>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</si>
  <si>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</si>
  <si>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</si>
  <si>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</si>
  <si>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</si>
  <si>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</si>
  <si>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</si>
  <si>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</si>
  <si>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</si>
  <si>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</si>
  <si>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</si>
  <si>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</si>
  <si>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</si>
  <si>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</si>
  <si>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</si>
  <si>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</si>
  <si>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</si>
  <si>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</si>
  <si>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</si>
  <si>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</si>
  <si>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</si>
  <si>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</si>
  <si>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</si>
  <si>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</si>
  <si>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</si>
  <si>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</si>
  <si>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</si>
  <si>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</si>
  <si>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</si>
  <si>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</si>
  <si>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</si>
  <si>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</si>
  <si>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</si>
  <si>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</si>
  <si>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</si>
  <si>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</si>
  <si>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</si>
  <si>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</si>
  <si>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</si>
  <si>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</si>
  <si>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</si>
  <si>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</si>
  <si>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</si>
  <si>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</si>
  <si>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</si>
  <si>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</si>
  <si>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</si>
  <si>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</si>
  <si>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</si>
  <si>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</si>
  <si>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</si>
  <si>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</si>
  <si>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</si>
  <si>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</si>
  <si>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</si>
  <si>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</si>
  <si>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</si>
  <si>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</si>
  <si>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</si>
  <si>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</si>
  <si>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</si>
  <si>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</si>
  <si>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</si>
  <si>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</si>
  <si>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</si>
  <si>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</si>
  <si>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</si>
  <si>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</si>
  <si>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</si>
  <si>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</si>
  <si>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</si>
  <si>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</si>
  <si>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</si>
  <si>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</si>
  <si>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</si>
  <si>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</si>
  <si>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</si>
  <si>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</si>
  <si>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</si>
  <si>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</si>
  <si>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</si>
  <si>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</si>
  <si>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</si>
  <si>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</si>
  <si>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</si>
  <si>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</si>
  <si>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</si>
  <si>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</si>
  <si>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</si>
  <si>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</si>
  <si>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</si>
  <si>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</si>
  <si>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</si>
  <si>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</si>
  <si>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</si>
  <si>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</si>
  <si>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</si>
  <si>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</si>
  <si>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</si>
  <si>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</si>
  <si>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</si>
  <si>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</si>
  <si>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</si>
  <si>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</si>
  <si>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</si>
  <si>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</si>
  <si>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</si>
  <si>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</si>
  <si>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</si>
  <si>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</si>
  <si>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</si>
  <si>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</si>
  <si>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</si>
  <si>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</si>
  <si>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</si>
  <si>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</si>
  <si>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</si>
  <si>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</si>
  <si>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</si>
  <si>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</si>
  <si>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</si>
  <si>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</si>
  <si>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</si>
  <si>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</si>
  <si>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</si>
  <si>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</si>
  <si>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</si>
  <si>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</si>
  <si>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</si>
  <si>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</si>
  <si>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</si>
  <si>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</si>
  <si>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</si>
  <si>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</si>
  <si>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</si>
  <si>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</si>
  <si>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</si>
  <si>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</si>
  <si>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</si>
  <si>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</si>
  <si>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</si>
  <si>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</si>
  <si>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</si>
  <si>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</si>
  <si>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</si>
  <si>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</si>
  <si>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</si>
  <si>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</si>
  <si>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</si>
  <si>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</si>
  <si>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</si>
  <si>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</si>
  <si>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</si>
  <si>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</si>
  <si>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</si>
  <si>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</si>
  <si>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</si>
  <si>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</si>
  <si>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</si>
  <si>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</si>
  <si>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</si>
  <si>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</si>
  <si>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</si>
  <si>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</si>
  <si>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</si>
  <si>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</si>
  <si>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</si>
  <si>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</si>
  <si>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</si>
  <si>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</si>
  <si>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</si>
  <si>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</si>
  <si>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</si>
  <si>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</si>
  <si>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</si>
  <si>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</si>
  <si>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</si>
  <si>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</si>
  <si>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</si>
  <si>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</si>
  <si>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</si>
  <si>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</si>
  <si>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</si>
  <si>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</si>
  <si>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</si>
  <si>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</si>
  <si>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</si>
  <si>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</si>
  <si>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</si>
  <si>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</si>
  <si>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</si>
  <si>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</si>
  <si>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</si>
  <si>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</si>
  <si>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</si>
  <si>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</si>
  <si>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</si>
  <si>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</si>
  <si>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</si>
  <si>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</si>
  <si>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</si>
  <si>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</si>
  <si>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</si>
  <si>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</si>
  <si>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</si>
  <si>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</si>
  <si>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</si>
  <si>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</si>
  <si>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</si>
  <si>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</si>
  <si>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</si>
  <si>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</si>
  <si>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</si>
  <si>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</si>
  <si>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</si>
  <si>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</si>
  <si>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</si>
  <si>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</si>
  <si>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</si>
  <si>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</si>
  <si>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</si>
  <si>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</si>
  <si>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</si>
  <si>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</si>
  <si>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</si>
  <si>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</si>
  <si>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</si>
  <si>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</si>
  <si>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</si>
  <si>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</si>
  <si>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</si>
  <si>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</si>
  <si>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</si>
  <si>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</si>
  <si>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</si>
  <si>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</si>
  <si>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</si>
  <si>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</si>
  <si>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</si>
  <si>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</si>
  <si>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</si>
  <si>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</si>
  <si>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</si>
  <si>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</si>
  <si>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</si>
  <si>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</si>
  <si>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</si>
  <si>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</si>
  <si>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</si>
  <si>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</si>
  <si>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</si>
  <si>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</si>
  <si>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</si>
  <si>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</si>
  <si>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</si>
  <si>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</si>
  <si>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</si>
  <si>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</si>
  <si>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</si>
  <si>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</si>
  <si>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</si>
  <si>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</si>
  <si>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</si>
  <si>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</si>
  <si>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</si>
  <si>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</si>
  <si>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</si>
  <si>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</si>
  <si>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</si>
  <si>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</si>
  <si>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</si>
  <si>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</si>
  <si>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</si>
  <si>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</si>
  <si>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</si>
  <si>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</si>
  <si>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</si>
  <si>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</si>
  <si>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</si>
  <si>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</si>
  <si>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</si>
  <si>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</si>
  <si>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</si>
  <si>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</si>
  <si>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</si>
  <si>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</si>
  <si>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</si>
  <si>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</si>
  <si>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</si>
  <si>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</si>
  <si>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</si>
  <si>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</si>
  <si>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</si>
  <si>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</si>
  <si>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</si>
  <si>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</si>
  <si>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</si>
  <si>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</si>
  <si>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</si>
  <si>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</si>
  <si>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</si>
  <si>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</si>
  <si>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</si>
  <si>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</si>
  <si>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</si>
  <si>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</si>
  <si>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</si>
  <si>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</si>
  <si>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</si>
  <si>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</si>
  <si>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</si>
  <si>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</si>
  <si>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</si>
  <si>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</si>
  <si>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</si>
  <si>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</si>
  <si>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</si>
  <si>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</si>
  <si>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</si>
  <si>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</si>
  <si>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</si>
  <si>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</si>
  <si>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</si>
  <si>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</si>
  <si>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</si>
  <si>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</si>
  <si>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</si>
  <si>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</si>
  <si>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</si>
  <si>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</si>
  <si>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</si>
  <si>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</si>
  <si>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</si>
  <si>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</si>
  <si>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</si>
  <si>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</si>
  <si>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</si>
  <si>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</si>
  <si>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</si>
  <si>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</si>
  <si>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</si>
  <si>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</si>
  <si>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</si>
  <si>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</si>
  <si>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</si>
  <si>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</si>
  <si>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</si>
  <si>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</si>
  <si>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</si>
  <si>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</si>
  <si>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</si>
  <si>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</si>
  <si>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</si>
  <si>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</si>
  <si>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</si>
  <si>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</si>
  <si>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</si>
  <si>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</si>
  <si>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</si>
  <si>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</si>
  <si>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</si>
  <si>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</si>
  <si>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</si>
  <si>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</si>
  <si>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</si>
  <si>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</si>
  <si>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</si>
  <si>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</si>
  <si>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</si>
  <si>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</si>
  <si>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</si>
  <si>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</si>
  <si>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</si>
  <si>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</si>
  <si>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</si>
  <si>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</si>
  <si>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</si>
  <si>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</si>
  <si>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</si>
  <si>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</si>
  <si>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</si>
  <si>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</si>
  <si>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</si>
  <si>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</si>
  <si>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</si>
  <si>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</si>
  <si>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</si>
  <si>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</si>
  <si>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</si>
  <si>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</si>
  <si>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</si>
  <si>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</si>
  <si>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</si>
  <si>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</si>
  <si>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</si>
  <si>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</si>
  <si>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</si>
  <si>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</si>
  <si>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</si>
  <si>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</si>
  <si>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</si>
  <si>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</si>
  <si>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</si>
  <si>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</si>
  <si>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</si>
  <si>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</si>
  <si>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</si>
  <si>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</si>
  <si>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</si>
  <si>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</si>
  <si>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</si>
  <si>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</si>
  <si>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</si>
  <si>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</si>
  <si>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</si>
  <si>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</si>
  <si>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</si>
  <si>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</si>
  <si>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</si>
  <si>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</si>
  <si>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</si>
  <si>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</si>
  <si>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</si>
  <si>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</si>
  <si>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</si>
  <si>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</si>
  <si>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</si>
  <si>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</si>
  <si>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</si>
  <si>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</si>
  <si>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</si>
  <si>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</si>
  <si>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</si>
  <si>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</si>
  <si>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</si>
  <si>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</si>
  <si>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</si>
  <si>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</si>
  <si>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</si>
  <si>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</si>
  <si>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</si>
  <si>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</si>
  <si>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</si>
  <si>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</si>
  <si>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</si>
  <si>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</si>
  <si>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</si>
  <si>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</si>
  <si>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</si>
  <si>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</si>
  <si>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</si>
  <si>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</si>
  <si>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</si>
  <si>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</si>
  <si>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</si>
  <si>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</si>
  <si>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</si>
  <si>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</si>
  <si>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</si>
  <si>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</si>
  <si>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</si>
  <si>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</si>
  <si>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</si>
  <si>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</si>
  <si>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</si>
  <si>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</si>
  <si>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</si>
  <si>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</si>
  <si>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</si>
  <si>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</si>
  <si>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</si>
  <si>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</si>
  <si>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</si>
  <si>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</si>
  <si>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</si>
  <si>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</si>
  <si>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</si>
  <si>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</si>
  <si>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</si>
  <si>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</si>
  <si>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</si>
  <si>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</si>
  <si>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</si>
  <si>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</si>
  <si>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</si>
  <si>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</si>
  <si>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</si>
  <si>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</si>
  <si>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</si>
  <si>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</si>
  <si>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</si>
  <si>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</si>
  <si>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</si>
  <si>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</si>
  <si>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</si>
  <si>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</si>
  <si>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</si>
  <si>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</si>
  <si>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</si>
  <si>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</si>
  <si>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</si>
  <si>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</si>
  <si>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</si>
  <si>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</si>
  <si>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</si>
  <si>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</si>
  <si>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</si>
  <si>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</si>
  <si>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</si>
  <si>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</si>
  <si>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</si>
  <si>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</si>
  <si>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</si>
  <si>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</si>
  <si>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</si>
  <si>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</si>
  <si>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</si>
  <si>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</si>
  <si>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</si>
  <si>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</si>
  <si>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</si>
  <si>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</si>
  <si>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</si>
  <si>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</si>
  <si>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</si>
  <si>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</si>
  <si>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</si>
  <si>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</si>
  <si>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</si>
  <si>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</si>
  <si>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</si>
  <si>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</si>
  <si>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</si>
  <si>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</si>
  <si>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</si>
  <si>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</si>
  <si>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</si>
  <si>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</si>
  <si>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</si>
  <si>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</si>
  <si>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</si>
  <si>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</si>
  <si>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</si>
  <si>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</si>
  <si>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</si>
  <si>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</si>
  <si>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</si>
  <si>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</si>
  <si>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</si>
  <si>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</si>
  <si>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</si>
  <si>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</si>
  <si>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</si>
  <si>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</si>
  <si>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</si>
  <si>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</si>
  <si>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</si>
  <si>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</si>
  <si>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</si>
  <si>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</si>
  <si>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</si>
  <si>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</si>
  <si>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</si>
  <si>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</si>
  <si>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</si>
  <si>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</si>
  <si>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</si>
  <si>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</si>
  <si>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</si>
  <si>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</si>
  <si>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</si>
  <si>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</si>
  <si>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</si>
  <si>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</si>
  <si>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</si>
  <si>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</si>
  <si>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</si>
  <si>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</si>
  <si>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</si>
  <si>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</si>
  <si>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</si>
  <si>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</si>
  <si>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</si>
  <si>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</si>
  <si>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</si>
  <si>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</si>
  <si>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</si>
  <si>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</si>
  <si>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</si>
  <si>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</si>
  <si>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</si>
  <si>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</si>
  <si>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</si>
  <si>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</si>
  <si>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</si>
  <si>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</si>
  <si>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</si>
  <si>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</si>
  <si>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</si>
  <si>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</si>
  <si>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</si>
  <si>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</si>
  <si>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</si>
  <si>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</si>
  <si>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</si>
  <si>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</si>
  <si>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</si>
  <si>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</si>
  <si>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</si>
  <si>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</si>
  <si>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</si>
  <si>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</si>
  <si>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</si>
  <si>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</si>
  <si>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</si>
  <si>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</si>
  <si>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</si>
  <si>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</si>
  <si>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</si>
  <si>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</si>
  <si>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</si>
  <si>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</si>
  <si>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</si>
  <si>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</si>
  <si>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</si>
  <si>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</si>
  <si>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</si>
  <si>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</si>
  <si>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</si>
  <si>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</si>
  <si>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</si>
  <si>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</si>
  <si>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</si>
  <si>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</si>
  <si>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</si>
  <si>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</si>
  <si>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</si>
  <si>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</si>
  <si>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</si>
  <si>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</si>
  <si>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</si>
  <si>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</si>
  <si>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</si>
  <si>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</si>
  <si>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</si>
  <si>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</si>
  <si>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</si>
  <si>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</si>
  <si>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</si>
  <si>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</si>
  <si>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</si>
  <si>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</si>
  <si>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</si>
  <si>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</si>
  <si>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</si>
  <si>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</si>
  <si>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</si>
  <si>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</si>
  <si>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</si>
  <si>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</si>
  <si>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</si>
  <si>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</si>
  <si>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</si>
  <si>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</si>
  <si>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</si>
  <si>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</si>
  <si>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</si>
  <si>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</si>
  <si>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</si>
  <si>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</si>
  <si>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</si>
  <si>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</si>
  <si>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</si>
  <si>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</si>
  <si>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</si>
  <si>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</si>
  <si>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</si>
  <si>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</si>
  <si>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</si>
  <si>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</si>
  <si>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</si>
  <si>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</si>
  <si>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</si>
  <si>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</si>
  <si>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</si>
  <si>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</si>
  <si>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</si>
  <si>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</si>
  <si>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</si>
  <si>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</si>
  <si>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</si>
  <si>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</si>
  <si>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</si>
  <si>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</si>
  <si>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</si>
  <si>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</si>
  <si>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</si>
  <si>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</si>
  <si>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</si>
  <si>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</si>
  <si>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</si>
  <si>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</si>
  <si>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</si>
  <si>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</si>
  <si>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</si>
  <si>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</si>
  <si>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</si>
  <si>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</si>
  <si>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</si>
  <si>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</si>
  <si>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</si>
  <si>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</si>
  <si>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</si>
  <si>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</si>
  <si>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</si>
  <si>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</si>
  <si>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</si>
  <si>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</si>
  <si>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</si>
  <si>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</si>
  <si>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</si>
  <si>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</si>
  <si>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</si>
  <si>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</si>
  <si>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</si>
  <si>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</si>
  <si>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</si>
  <si>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</si>
  <si>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</si>
  <si>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</si>
  <si>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</si>
  <si>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</si>
  <si>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</si>
  <si>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</si>
  <si>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</si>
  <si>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</si>
  <si>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</si>
  <si>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</si>
  <si>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</si>
  <si>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</si>
  <si>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</si>
  <si>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</si>
  <si>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</si>
  <si>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</si>
  <si>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</si>
  <si>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</si>
  <si>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</si>
  <si>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</si>
  <si>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</si>
  <si>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</si>
  <si>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</si>
  <si>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</si>
  <si>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</si>
  <si>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</si>
  <si>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</si>
  <si>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</si>
  <si>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</si>
  <si>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</si>
  <si>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</si>
  <si>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</si>
  <si>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</si>
  <si>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</si>
  <si>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</si>
  <si>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</si>
  <si>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</si>
  <si>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</si>
  <si>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</si>
  <si>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</si>
  <si>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</si>
  <si>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</si>
  <si>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</si>
  <si>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</si>
  <si>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</si>
  <si>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</si>
  <si>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</si>
  <si>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</si>
  <si>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</si>
  <si>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</si>
  <si>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</si>
  <si>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</si>
  <si>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</si>
  <si>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</si>
  <si>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</si>
  <si>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</si>
  <si>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</si>
  <si>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</si>
  <si>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</si>
  <si>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</si>
  <si>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</si>
  <si>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</si>
  <si>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</si>
  <si>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</si>
  <si>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</si>
  <si>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</si>
  <si>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</si>
  <si>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</si>
  <si>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</si>
  <si>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</si>
  <si>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</si>
  <si>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</si>
  <si>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</si>
  <si>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</si>
  <si>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</si>
  <si>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</si>
  <si>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</si>
  <si>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</si>
  <si>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</si>
  <si>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</si>
  <si>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</si>
  <si>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</si>
  <si>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</si>
  <si>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</si>
  <si>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</si>
  <si>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</si>
  <si>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</si>
  <si>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</si>
  <si>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</si>
  <si>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</si>
  <si>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</si>
  <si>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</si>
  <si>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</si>
  <si>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</si>
  <si>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</si>
  <si>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</si>
  <si>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</si>
  <si>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</si>
  <si>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</si>
  <si>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</si>
  <si>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</si>
  <si>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</si>
  <si>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</si>
  <si>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</si>
  <si>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</si>
  <si>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</si>
  <si>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</si>
  <si>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</si>
  <si>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</si>
  <si>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</si>
  <si>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</si>
  <si>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</si>
  <si>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</si>
  <si>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</si>
  <si>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</si>
  <si>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</si>
  <si>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</si>
  <si>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</si>
  <si>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</si>
  <si>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</si>
  <si>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</si>
  <si>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</si>
  <si>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</si>
  <si>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</si>
  <si>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</si>
  <si>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</si>
  <si>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</si>
  <si>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</si>
  <si>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</si>
  <si>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</si>
  <si>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</si>
  <si>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</si>
  <si>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</si>
  <si>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</si>
  <si>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</si>
  <si>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</si>
  <si>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</si>
  <si>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</si>
  <si>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</si>
  <si>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</si>
  <si>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</si>
  <si>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</si>
  <si>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</si>
  <si>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</si>
  <si>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</si>
  <si>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</si>
  <si>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</si>
  <si>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</si>
  <si>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</si>
  <si>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</si>
  <si>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</si>
  <si>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</si>
  <si>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</si>
  <si>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</si>
  <si>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</si>
  <si>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</si>
  <si>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</si>
  <si>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</si>
  <si>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</si>
  <si>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</si>
  <si>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</si>
  <si>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</si>
  <si>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</si>
  <si>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</si>
  <si>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</si>
  <si>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</si>
  <si>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</si>
  <si>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</si>
  <si>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</si>
  <si>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</si>
  <si>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</si>
  <si>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</si>
  <si>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</si>
  <si>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</si>
  <si>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</si>
  <si>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</si>
  <si>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</si>
  <si>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</si>
  <si>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</si>
  <si>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</si>
  <si>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</si>
  <si>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</si>
  <si>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</si>
  <si>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</si>
  <si>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</si>
  <si>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</si>
  <si>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</si>
  <si>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</si>
  <si>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</si>
  <si>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</si>
  <si>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</si>
  <si>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</si>
  <si>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</si>
  <si>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</si>
  <si>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</si>
  <si>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</si>
  <si>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</si>
  <si>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</si>
  <si>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</si>
  <si>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</si>
  <si>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</si>
  <si>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</si>
  <si>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</si>
  <si>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</si>
  <si>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</si>
  <si>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</si>
  <si>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</si>
  <si>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</si>
  <si>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</si>
  <si>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</si>
  <si>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</si>
  <si>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</si>
  <si>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</si>
  <si>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</si>
  <si>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</si>
  <si>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</si>
  <si>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</si>
  <si>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</si>
  <si>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</si>
  <si>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</si>
  <si>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</si>
  <si>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</si>
  <si>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</si>
  <si>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</si>
  <si>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</si>
  <si>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</si>
  <si>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</si>
  <si>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</si>
  <si>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</si>
  <si>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</si>
  <si>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</si>
  <si>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</si>
  <si>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</si>
  <si>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</si>
  <si>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</si>
  <si>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</si>
  <si>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</si>
  <si>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</si>
  <si>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</si>
  <si>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</si>
  <si>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</si>
  <si>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</si>
  <si>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</si>
  <si>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</si>
  <si>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</si>
  <si>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</si>
  <si>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</si>
  <si>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</si>
  <si>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</si>
  <si>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</si>
  <si>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</si>
  <si>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</si>
  <si>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</si>
  <si>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</si>
  <si>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</si>
  <si>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</si>
  <si>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</si>
  <si>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</si>
  <si>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</si>
  <si>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</si>
  <si>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</si>
  <si>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</si>
  <si>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</si>
  <si>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</si>
  <si>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</si>
  <si>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</si>
  <si>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</si>
  <si>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</si>
  <si>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</si>
  <si>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</si>
  <si>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</si>
  <si>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</si>
  <si>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</si>
  <si>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</si>
  <si>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</si>
  <si>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</si>
  <si>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</si>
  <si>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</si>
  <si>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</si>
  <si>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</si>
  <si>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</si>
  <si>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</si>
  <si>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</si>
  <si>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</si>
  <si>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</si>
  <si>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</si>
  <si>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</si>
  <si>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</si>
  <si>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</si>
  <si>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</si>
  <si>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</si>
  <si>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</si>
  <si>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</si>
  <si>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</si>
  <si>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</si>
  <si>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</si>
  <si>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</si>
  <si>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</si>
  <si>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</si>
  <si>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</si>
  <si>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</si>
  <si>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</si>
  <si>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</si>
  <si>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</si>
  <si>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</si>
  <si>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</si>
  <si>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</si>
  <si>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</si>
  <si>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</si>
  <si>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</si>
  <si>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</si>
  <si>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</si>
  <si>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</si>
  <si>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</si>
  <si>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</si>
  <si>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</si>
  <si>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</si>
  <si>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</si>
  <si>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</si>
  <si>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</si>
  <si>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</si>
  <si>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</si>
  <si>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</si>
  <si>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</si>
  <si>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</si>
  <si>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</si>
  <si>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</si>
  <si>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</si>
  <si>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</si>
  <si>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</si>
  <si>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</si>
  <si>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</si>
  <si>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</si>
  <si>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</si>
  <si>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</si>
  <si>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</si>
  <si>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</si>
  <si>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</si>
  <si>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</si>
  <si>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</si>
  <si>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</si>
  <si>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</si>
  <si>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</si>
  <si>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</si>
  <si>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</si>
  <si>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</si>
  <si>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</si>
  <si>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</si>
  <si>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</si>
  <si>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</si>
  <si>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</si>
  <si>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</si>
  <si>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</si>
  <si>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</si>
  <si>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</si>
  <si>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</si>
  <si>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</si>
  <si>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</si>
  <si>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</si>
  <si>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</si>
  <si>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</si>
  <si>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</si>
  <si>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</si>
  <si>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</si>
  <si>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</si>
  <si>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</si>
  <si>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</si>
  <si>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</si>
  <si>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</si>
  <si>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</si>
  <si>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</si>
  <si>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</si>
  <si>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</si>
  <si>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</si>
  <si>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</si>
  <si>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</si>
  <si>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</si>
  <si>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</si>
  <si>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</si>
  <si>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</si>
  <si>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</si>
  <si>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</si>
  <si>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</si>
  <si>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</si>
  <si>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</si>
  <si>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</si>
  <si>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</si>
  <si>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</si>
  <si>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</si>
  <si>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</si>
  <si>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</si>
  <si>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</si>
  <si>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</si>
  <si>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</si>
  <si>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</si>
  <si>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</si>
  <si>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</si>
  <si>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</si>
  <si>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</si>
  <si>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</si>
  <si>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</si>
  <si>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</si>
  <si>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</si>
  <si>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</si>
  <si>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</si>
  <si>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</si>
  <si>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</si>
  <si>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</si>
  <si>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</si>
  <si>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</si>
  <si>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</si>
  <si>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</si>
  <si>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</si>
  <si>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</si>
  <si>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</si>
  <si>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</si>
  <si>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</si>
  <si>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</si>
  <si>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</si>
  <si>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</si>
  <si>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</si>
  <si>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</si>
  <si>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</si>
  <si>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</si>
  <si>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</si>
  <si>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</si>
  <si>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</si>
  <si>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</si>
  <si>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</si>
  <si>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</si>
  <si>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</si>
  <si>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</si>
  <si>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</si>
  <si>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</si>
  <si>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</si>
  <si>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</si>
  <si>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</si>
  <si>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</si>
  <si>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</si>
  <si>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</si>
  <si>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</si>
  <si>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</si>
  <si>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</si>
  <si>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</si>
  <si>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</si>
  <si>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</si>
  <si>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</si>
  <si>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</si>
  <si>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</si>
  <si>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</si>
  <si>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</si>
  <si>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</si>
  <si>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</si>
  <si>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</si>
  <si>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</si>
  <si>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</si>
  <si>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</si>
  <si>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</si>
  <si>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</si>
  <si>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</si>
  <si>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</si>
  <si>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</si>
  <si>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</si>
  <si>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</si>
  <si>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</si>
  <si>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</si>
  <si>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</si>
  <si>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</si>
  <si>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</si>
  <si>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</si>
  <si>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</si>
  <si>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</si>
  <si>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</si>
  <si>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</si>
  <si>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</si>
  <si>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</si>
  <si>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</si>
  <si>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</si>
  <si>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</si>
  <si>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</si>
  <si>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</si>
  <si>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</si>
  <si>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</si>
  <si>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</si>
  <si>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</si>
  <si>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</si>
  <si>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</si>
  <si>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</si>
  <si>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</si>
  <si>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</si>
  <si>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</si>
  <si>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</si>
  <si>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</si>
  <si>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</si>
  <si>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</si>
  <si>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</si>
  <si>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</si>
  <si>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</si>
  <si>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</si>
  <si>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</si>
  <si>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</si>
  <si>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</si>
  <si>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</si>
  <si>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</si>
  <si>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</si>
  <si>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</si>
  <si>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</si>
  <si>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</si>
  <si>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</si>
  <si>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</si>
  <si>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</si>
  <si>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</si>
  <si>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</si>
  <si>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</si>
  <si>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</si>
  <si>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</si>
  <si>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</si>
  <si>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</si>
  <si>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</si>
  <si>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</si>
  <si>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</si>
  <si>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</si>
  <si>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</si>
  <si>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</si>
  <si>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</si>
  <si>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</si>
  <si>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</si>
  <si>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</si>
  <si>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</si>
  <si>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</si>
  <si>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</si>
  <si>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</si>
  <si>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</si>
  <si>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</si>
  <si>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</si>
  <si>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</si>
  <si>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</si>
  <si>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</si>
  <si>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</si>
  <si>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</si>
  <si>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</si>
  <si>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</si>
  <si>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</si>
  <si>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</si>
  <si>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</si>
  <si>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</si>
  <si>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</si>
  <si>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</si>
  <si>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</si>
  <si>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</si>
  <si>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</si>
  <si>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</si>
  <si>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</si>
  <si>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</si>
  <si>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</si>
  <si>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</si>
  <si>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</si>
  <si>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</si>
  <si>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</si>
  <si>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</si>
  <si>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</si>
  <si>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</si>
  <si>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</si>
  <si>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</si>
  <si>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</si>
  <si>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</si>
  <si>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</si>
  <si>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</si>
  <si>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</si>
  <si>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</si>
  <si>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</si>
  <si>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</si>
  <si>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</si>
  <si>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</si>
  <si>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</si>
  <si>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</si>
  <si>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</si>
  <si>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</si>
  <si>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</si>
  <si>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</si>
  <si>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</si>
  <si>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</si>
  <si>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</si>
  <si>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</si>
  <si>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</si>
  <si>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</si>
  <si>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</si>
  <si>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</si>
  <si>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</si>
  <si>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</si>
  <si>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</si>
  <si>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</si>
  <si>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</si>
  <si>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</si>
  <si>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</si>
  <si>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</si>
  <si>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</si>
  <si>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</si>
  <si>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</si>
  <si>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</si>
  <si>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</si>
  <si>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</si>
  <si>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</si>
  <si>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</si>
  <si>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</si>
  <si>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</si>
  <si>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</si>
  <si>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</si>
  <si>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</si>
  <si>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</si>
  <si>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</si>
  <si>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</si>
  <si>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</si>
  <si>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</si>
  <si>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</si>
  <si>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</si>
  <si>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</si>
  <si>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</si>
  <si>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</si>
  <si>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</si>
  <si>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</si>
  <si>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</si>
  <si>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</si>
  <si>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</si>
  <si>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</si>
  <si>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</si>
  <si>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</si>
  <si>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</si>
  <si>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</si>
  <si>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</si>
  <si>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</si>
  <si>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</si>
  <si>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</si>
  <si>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</si>
  <si>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</si>
  <si>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</si>
  <si>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</si>
  <si>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</si>
  <si>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</si>
  <si>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</si>
  <si>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</si>
  <si>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</si>
  <si>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</si>
  <si>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</si>
  <si>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</si>
  <si>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</si>
  <si>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</si>
  <si>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</si>
  <si>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</si>
  <si>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</si>
  <si>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</si>
  <si>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</si>
  <si>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</si>
  <si>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</si>
  <si>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</si>
  <si>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</si>
  <si>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</si>
  <si>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</si>
  <si>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</si>
  <si>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</si>
  <si>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</si>
  <si>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</si>
  <si>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</si>
  <si>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</si>
  <si>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</si>
  <si>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</si>
  <si>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</si>
  <si>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</si>
  <si>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</si>
  <si>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</si>
  <si>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</si>
  <si>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</si>
  <si>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</si>
  <si>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</si>
  <si>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</si>
  <si>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</si>
  <si>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</si>
  <si>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</si>
  <si>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</si>
  <si>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</si>
  <si>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</si>
  <si>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</si>
  <si>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</si>
  <si>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</si>
  <si>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</si>
  <si>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</si>
  <si>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</si>
  <si>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</si>
  <si>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</si>
  <si>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</si>
  <si>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</si>
  <si>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</si>
  <si>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</si>
  <si>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</si>
  <si>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</si>
  <si>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</si>
  <si>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</si>
  <si>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</si>
  <si>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</si>
  <si>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</si>
  <si>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</si>
  <si>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</si>
  <si>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</si>
  <si>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</si>
  <si>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</si>
  <si>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</si>
  <si>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</si>
  <si>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</si>
  <si>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</si>
  <si>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</si>
  <si>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</si>
  <si>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</si>
  <si>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</si>
  <si>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</si>
  <si>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</si>
  <si>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</si>
  <si>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</si>
  <si>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</si>
  <si>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</si>
  <si>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</si>
  <si>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</si>
  <si>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</si>
  <si>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</si>
  <si>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</si>
  <si>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</si>
  <si>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</si>
  <si>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</si>
  <si>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</si>
  <si>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</si>
  <si>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</si>
  <si>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</si>
  <si>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</si>
  <si>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</si>
  <si>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</si>
  <si>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</si>
  <si>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</si>
  <si>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</si>
  <si>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</si>
  <si>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</si>
  <si>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</si>
  <si>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</si>
  <si>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</si>
  <si>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</si>
  <si>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</si>
  <si>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</si>
  <si>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</si>
  <si>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</si>
  <si>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</si>
  <si>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</si>
  <si>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</si>
  <si>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</si>
  <si>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</si>
  <si>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</si>
  <si>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</si>
  <si>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</si>
  <si>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</si>
  <si>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</si>
  <si>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</si>
  <si>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</si>
  <si>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</si>
  <si>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</si>
  <si>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</si>
  <si>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</si>
  <si>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</si>
  <si>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</si>
  <si>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</si>
  <si>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</si>
  <si>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</si>
  <si>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</si>
  <si>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</si>
  <si>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</si>
  <si>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</si>
  <si>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</si>
  <si>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</si>
  <si>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</si>
  <si>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</si>
  <si>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</si>
  <si>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</si>
  <si>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</si>
  <si>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</si>
  <si>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</si>
  <si>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</si>
  <si>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</si>
  <si>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</si>
  <si>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</si>
  <si>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</si>
  <si>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</si>
  <si>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</si>
  <si>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</si>
  <si>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</si>
  <si>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</si>
  <si>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</si>
  <si>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</si>
  <si>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</si>
  <si>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</si>
  <si>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</si>
  <si>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</si>
  <si>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</si>
  <si>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</si>
  <si>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</si>
  <si>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</si>
  <si>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</si>
  <si>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</si>
  <si>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</si>
  <si>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</si>
  <si>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</si>
  <si>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</si>
  <si>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</si>
  <si>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</si>
  <si>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</si>
  <si>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</si>
  <si>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</si>
  <si>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</si>
  <si>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</si>
  <si>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</si>
  <si>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</si>
  <si>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</si>
  <si>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</si>
  <si>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</si>
  <si>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</si>
  <si>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</si>
  <si>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</si>
  <si>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</si>
  <si>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</si>
  <si>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</si>
  <si>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</si>
  <si>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</si>
  <si>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</si>
  <si>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</si>
  <si>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</si>
  <si>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</si>
  <si>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</si>
  <si>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</si>
  <si>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</si>
  <si>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</si>
  <si>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</si>
  <si>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</si>
  <si>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</si>
  <si>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</si>
  <si>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</si>
  <si>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</si>
  <si>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</si>
  <si>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</si>
  <si>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</si>
  <si>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</si>
  <si>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</si>
  <si>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</si>
  <si>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</si>
  <si>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</si>
  <si>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</si>
  <si>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</si>
  <si>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</si>
  <si>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</si>
  <si>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</si>
  <si>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</si>
  <si>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</si>
  <si>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</si>
  <si>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</si>
  <si>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</si>
  <si>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</si>
  <si>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</si>
  <si>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</si>
  <si>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</si>
  <si>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</si>
  <si>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</si>
  <si>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</si>
  <si>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</si>
  <si>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</si>
  <si>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</si>
  <si>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</si>
  <si>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</si>
  <si>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</si>
  <si>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</si>
  <si>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</si>
  <si>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</si>
  <si>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</si>
  <si>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</si>
  <si>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</si>
  <si>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</si>
  <si>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</si>
  <si>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</si>
  <si>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</si>
  <si>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</si>
  <si>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</si>
  <si>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</si>
  <si>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</si>
  <si>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</si>
  <si>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</si>
  <si>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</si>
  <si>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</si>
  <si>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</si>
  <si>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</si>
  <si>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</si>
  <si>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</si>
  <si>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</si>
  <si>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</si>
  <si>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</si>
  <si>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</si>
  <si>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</si>
  <si>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</si>
  <si>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</si>
  <si>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</si>
  <si>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</si>
  <si>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</si>
  <si>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</si>
  <si>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</si>
  <si>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</si>
  <si>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</si>
  <si>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</si>
  <si>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</si>
  <si>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</si>
  <si>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</si>
  <si>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</si>
  <si>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</si>
  <si>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</si>
  <si>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</si>
  <si>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</si>
  <si>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</si>
  <si>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</si>
  <si>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</si>
  <si>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</si>
  <si>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</si>
  <si>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</si>
  <si>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</si>
  <si>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</si>
  <si>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</si>
  <si>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</si>
  <si>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</si>
  <si>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</si>
  <si>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</si>
  <si>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</si>
  <si>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</si>
  <si>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</si>
  <si>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</si>
  <si>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</si>
  <si>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</si>
  <si>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</si>
  <si>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</si>
  <si>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</si>
  <si>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</si>
  <si>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</si>
  <si>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</si>
  <si>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</si>
  <si>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</si>
  <si>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</si>
  <si>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</si>
  <si>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</si>
  <si>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</si>
  <si>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</si>
  <si>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</si>
  <si>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</si>
  <si>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</si>
  <si>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</si>
  <si>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</si>
  <si>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</si>
  <si>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</si>
  <si>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</si>
  <si>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</si>
  <si>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</si>
  <si>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</si>
  <si>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</si>
  <si>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</si>
  <si>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</si>
  <si>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</si>
  <si>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</si>
  <si>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</si>
  <si>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</si>
  <si>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</si>
  <si>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</si>
  <si>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</si>
  <si>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</si>
  <si>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</si>
  <si>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</si>
  <si>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</si>
  <si>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</si>
  <si>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</si>
  <si>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</si>
  <si>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</si>
  <si>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</si>
  <si>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</si>
  <si>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</si>
  <si>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</si>
  <si>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</si>
  <si>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</si>
  <si>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</si>
  <si>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</si>
  <si>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</si>
  <si>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</si>
  <si>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</si>
  <si>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</si>
  <si>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</si>
  <si>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</si>
  <si>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</si>
  <si>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</si>
  <si>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</si>
  <si>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</si>
  <si>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</si>
  <si>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</si>
  <si>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</si>
  <si>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</si>
  <si>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</si>
  <si>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</si>
  <si>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</si>
  <si>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</si>
  <si>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</si>
  <si>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</si>
  <si>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</si>
  <si>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</si>
  <si>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</si>
  <si>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</si>
  <si>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</si>
  <si>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</si>
  <si>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</si>
  <si>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</si>
  <si>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</si>
  <si>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</si>
  <si>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</si>
  <si>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</si>
  <si>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</si>
  <si>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</si>
  <si>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</si>
  <si>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</si>
  <si>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</si>
  <si>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</si>
  <si>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</si>
  <si>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</si>
  <si>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</si>
  <si>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</si>
  <si>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</si>
  <si>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</si>
  <si>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</si>
  <si>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</si>
  <si>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</si>
  <si>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</si>
  <si>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</si>
  <si>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</si>
  <si>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</si>
  <si>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</si>
  <si>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</si>
  <si>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</si>
  <si>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</si>
  <si>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</si>
  <si>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</si>
  <si>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</si>
  <si>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</si>
  <si>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</si>
  <si>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</si>
  <si>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</si>
  <si>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</si>
  <si>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</si>
  <si>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</si>
  <si>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</si>
  <si>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</si>
  <si>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</si>
  <si>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</si>
  <si>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</si>
  <si>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</si>
  <si>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</si>
  <si>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</si>
  <si>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</si>
  <si>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</si>
  <si>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</si>
  <si>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</si>
  <si>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</si>
  <si>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</si>
  <si>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</si>
  <si>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</si>
  <si>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</si>
  <si>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</si>
  <si>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</si>
  <si>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</si>
  <si>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</si>
  <si>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</si>
  <si>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</si>
  <si>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</si>
  <si>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</si>
  <si>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</si>
  <si>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</si>
  <si>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</si>
  <si>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</si>
  <si>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</si>
  <si>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</si>
  <si>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</si>
  <si>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</si>
  <si>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</si>
  <si>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</si>
  <si>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</si>
  <si>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</si>
  <si>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</si>
  <si>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</si>
  <si>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</si>
  <si>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</si>
  <si>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</si>
  <si>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</si>
  <si>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</si>
  <si>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</si>
  <si>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</si>
  <si>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</si>
  <si>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</si>
  <si>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</si>
  <si>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</si>
  <si>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</si>
  <si>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</si>
  <si>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</si>
  <si>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</si>
  <si>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</si>
  <si>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</si>
  <si>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</si>
  <si>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</si>
  <si>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</si>
  <si>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</si>
  <si>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</si>
  <si>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</si>
  <si>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</si>
  <si>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</si>
  <si>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</si>
  <si>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</si>
  <si>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</si>
  <si>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</si>
  <si>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</si>
  <si>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</si>
  <si>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</si>
  <si>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</si>
  <si>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</si>
  <si>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</si>
  <si>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</si>
  <si>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</si>
  <si>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</si>
  <si>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</si>
  <si>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</si>
  <si>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</si>
  <si>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</si>
  <si>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</si>
  <si>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</si>
  <si>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</si>
  <si>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</si>
  <si>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</si>
  <si>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</si>
  <si>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</si>
  <si>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</si>
  <si>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</si>
  <si>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</si>
  <si>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</si>
  <si>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</si>
  <si>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</si>
  <si>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</si>
  <si>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</si>
  <si>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</si>
  <si>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</si>
  <si>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</si>
  <si>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</si>
  <si>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</si>
  <si>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</si>
  <si>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</si>
  <si>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</si>
  <si>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</si>
  <si>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</si>
  <si>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</si>
  <si>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</si>
  <si>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</si>
  <si>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</si>
  <si>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</si>
  <si>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</si>
  <si>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</si>
  <si>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</si>
  <si>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</si>
  <si>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</si>
  <si>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</si>
  <si>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</si>
  <si>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</si>
  <si>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</si>
  <si>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</si>
  <si>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</si>
  <si>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</si>
  <si>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</si>
  <si>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</si>
  <si>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</si>
  <si>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</si>
  <si>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</si>
  <si>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</si>
  <si>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</si>
  <si>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</si>
  <si>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</si>
  <si>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</si>
  <si>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</si>
  <si>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</si>
  <si>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</si>
  <si>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</si>
  <si>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</si>
  <si>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</si>
  <si>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</si>
  <si>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</si>
  <si>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</si>
  <si>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</si>
  <si>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</si>
  <si>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</si>
  <si>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</si>
  <si>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</si>
  <si>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</si>
  <si>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</si>
  <si>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</si>
  <si>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</si>
  <si>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</si>
  <si>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</si>
  <si>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</si>
  <si>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</si>
  <si>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</si>
  <si>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</si>
  <si>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</si>
  <si>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</si>
  <si>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</si>
  <si>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</si>
  <si>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</si>
  <si>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</si>
  <si>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</si>
  <si>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</si>
  <si>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</si>
  <si>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</si>
  <si>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</si>
  <si>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</si>
  <si>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</si>
  <si>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</si>
  <si>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</si>
  <si>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</si>
  <si>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</si>
  <si>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</si>
  <si>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</si>
  <si>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</si>
  <si>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</si>
  <si>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</si>
  <si>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</si>
  <si>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</si>
  <si>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</si>
  <si>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</si>
  <si>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</si>
  <si>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</si>
  <si>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</si>
  <si>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</si>
  <si>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</si>
  <si>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</si>
  <si>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</si>
  <si>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</si>
  <si>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</si>
  <si>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</si>
  <si>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</si>
  <si>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</si>
  <si>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</si>
  <si>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</si>
  <si>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</si>
  <si>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</si>
  <si>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</si>
  <si>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</si>
  <si>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</si>
  <si>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</si>
  <si>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</si>
  <si>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</si>
  <si>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</si>
  <si>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</si>
  <si>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</si>
  <si>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</si>
  <si>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</si>
  <si>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</si>
  <si>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</si>
  <si>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</si>
  <si>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</si>
  <si>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</si>
  <si>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</si>
  <si>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</si>
  <si>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</si>
  <si>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</si>
  <si>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</si>
  <si>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</si>
  <si>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</si>
  <si>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</si>
  <si>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</si>
  <si>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</si>
  <si>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</si>
  <si>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</si>
  <si>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</si>
  <si>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</si>
  <si>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</si>
  <si>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</si>
  <si>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</si>
  <si>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</si>
  <si>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</si>
  <si>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</si>
  <si>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</si>
  <si>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</si>
  <si>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</si>
  <si>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</si>
  <si>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</si>
  <si>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</si>
  <si>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</si>
  <si>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</si>
  <si>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</si>
  <si>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</si>
  <si>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</si>
  <si>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</si>
  <si>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</si>
  <si>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</si>
  <si>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</si>
  <si>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</si>
  <si>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</si>
  <si>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</si>
  <si>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</si>
  <si>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</si>
  <si>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</si>
  <si>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</si>
  <si>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</si>
  <si>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</si>
  <si>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</si>
  <si>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</si>
  <si>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</si>
  <si>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</si>
  <si>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</si>
  <si>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</si>
  <si>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</si>
  <si>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</si>
  <si>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</si>
  <si>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</si>
  <si>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</si>
  <si>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</si>
  <si>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</si>
  <si>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</si>
  <si>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</si>
  <si>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</si>
  <si>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</si>
  <si>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</si>
  <si>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</si>
  <si>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</si>
  <si>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</si>
  <si>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</si>
  <si>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</si>
  <si>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</si>
  <si>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</si>
  <si>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</si>
  <si>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</si>
  <si>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</si>
  <si>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</si>
  <si>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</si>
  <si>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</si>
  <si>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</si>
  <si>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</si>
  <si>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</si>
  <si>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</si>
  <si>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</si>
  <si>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</si>
  <si>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</si>
  <si>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</si>
  <si>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</si>
  <si>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</si>
  <si>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</si>
  <si>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</si>
  <si>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</si>
  <si>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</si>
  <si>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</si>
  <si>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</si>
  <si>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</si>
  <si>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</si>
  <si>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</si>
  <si>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</si>
  <si>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</si>
  <si>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</si>
  <si>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</si>
  <si>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</si>
  <si>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</si>
  <si>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</si>
  <si>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</si>
  <si>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</si>
  <si>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</si>
  <si>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</si>
  <si>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</si>
  <si>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</si>
  <si>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</si>
  <si>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</si>
  <si>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</si>
  <si>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</si>
  <si>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</si>
  <si>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</si>
  <si>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</si>
  <si>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</si>
  <si>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</si>
  <si>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</si>
  <si>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</si>
  <si>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</si>
  <si>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</si>
  <si>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</si>
  <si>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</si>
  <si>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</si>
  <si>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</si>
  <si>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</si>
  <si>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</si>
  <si>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</si>
  <si>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</si>
  <si>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</si>
  <si>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</si>
  <si>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</si>
  <si>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</si>
  <si>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</si>
  <si>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</si>
  <si>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</si>
  <si>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</si>
  <si>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</si>
  <si>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</si>
  <si>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</si>
  <si>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</si>
  <si>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</si>
  <si>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</si>
  <si>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</si>
  <si>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</si>
  <si>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</si>
  <si>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</si>
  <si>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</si>
  <si>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</si>
  <si>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</si>
  <si>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</si>
  <si>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</si>
  <si>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</si>
  <si>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</si>
  <si>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</si>
  <si>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</si>
  <si>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</si>
  <si>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</si>
  <si>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</si>
  <si>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</si>
  <si>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</si>
  <si>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</si>
  <si>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</si>
  <si>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</si>
  <si>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</si>
  <si>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</si>
  <si>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</si>
  <si>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</si>
  <si>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</si>
  <si>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</si>
  <si>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</si>
  <si>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</si>
  <si>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</si>
  <si>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</si>
  <si>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</si>
  <si>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</si>
  <si>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</si>
  <si>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</si>
  <si>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</si>
  <si>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</si>
  <si>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</si>
  <si>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</si>
  <si>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</si>
  <si>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</si>
  <si>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</si>
  <si>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</si>
  <si>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</si>
  <si>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</si>
  <si>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</si>
  <si>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</si>
  <si>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</si>
  <si>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</si>
  <si>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</si>
  <si>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</si>
  <si>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</si>
  <si>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</si>
  <si>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</si>
  <si>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</si>
  <si>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</si>
  <si>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</si>
  <si>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</si>
  <si>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</si>
  <si>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</si>
  <si>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</si>
  <si>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</si>
  <si>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</si>
  <si>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</si>
  <si>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</si>
  <si>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</si>
  <si>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</si>
  <si>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</si>
  <si>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</si>
  <si>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</si>
  <si>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</si>
  <si>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</si>
  <si>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</si>
  <si>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</si>
  <si>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</si>
  <si>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</si>
  <si>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</si>
  <si>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</si>
  <si>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</si>
  <si>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</si>
  <si>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</si>
  <si>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</si>
  <si>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</si>
  <si>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</si>
  <si>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</si>
  <si>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</si>
  <si>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</si>
  <si>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</si>
  <si>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</si>
  <si>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</si>
  <si>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</si>
  <si>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</si>
  <si>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</si>
  <si>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</si>
  <si>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</si>
  <si>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</si>
  <si>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</si>
  <si>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</si>
  <si>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</si>
  <si>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</si>
  <si>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</si>
  <si>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</si>
  <si>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</si>
  <si>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</si>
  <si>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</si>
  <si>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</si>
  <si>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</si>
  <si>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</si>
  <si>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</si>
  <si>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</si>
  <si>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</si>
  <si>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</si>
  <si>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</si>
  <si>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</si>
  <si>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</si>
  <si>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</si>
  <si>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</si>
  <si>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</si>
  <si>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</si>
  <si>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</si>
  <si>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</si>
  <si>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</si>
  <si>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</si>
  <si>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</si>
  <si>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</si>
  <si>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</si>
  <si>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</si>
  <si>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</si>
  <si>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</si>
  <si>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</si>
  <si>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</si>
  <si>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</si>
  <si>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</si>
  <si>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</si>
  <si>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</si>
  <si>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</si>
  <si>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</si>
  <si>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</si>
  <si>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</si>
  <si>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</si>
  <si>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</si>
  <si>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</si>
  <si>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</si>
  <si>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</si>
  <si>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</si>
  <si>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</si>
  <si>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</si>
  <si>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</si>
  <si>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</si>
  <si>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</si>
  <si>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</si>
  <si>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</si>
  <si>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</si>
  <si>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</si>
  <si>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</si>
  <si>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</si>
  <si>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</si>
  <si>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</si>
  <si>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</si>
  <si>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</si>
  <si>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</si>
  <si>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</si>
  <si>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</si>
  <si>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</si>
  <si>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</si>
  <si>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</si>
  <si>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</si>
  <si>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</si>
  <si>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</si>
  <si>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</si>
  <si>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</si>
  <si>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</si>
  <si>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</si>
  <si>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</si>
  <si>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</si>
  <si>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</si>
  <si>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</si>
  <si>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</si>
  <si>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</si>
  <si>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</si>
  <si>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</si>
  <si>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</si>
  <si>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</si>
  <si>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</si>
  <si>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</si>
  <si>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</si>
  <si>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</si>
  <si>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</si>
  <si>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</si>
  <si>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</si>
  <si>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</si>
  <si>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</si>
  <si>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</si>
  <si>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</si>
  <si>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</si>
  <si>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</si>
  <si>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</si>
  <si>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</si>
  <si>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</si>
  <si>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</si>
  <si>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</si>
  <si>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</si>
  <si>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</si>
  <si>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</si>
  <si>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</si>
  <si>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</si>
  <si>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</si>
  <si>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</si>
  <si>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</si>
  <si>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</si>
  <si>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</si>
  <si>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</si>
  <si>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</si>
  <si>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</si>
  <si>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</si>
  <si>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</si>
  <si>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</si>
  <si>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</si>
  <si>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</si>
  <si>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</si>
  <si>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</si>
  <si>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</si>
  <si>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</si>
  <si>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</si>
  <si>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</si>
  <si>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</si>
  <si>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</si>
  <si>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</si>
  <si>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</si>
  <si>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</si>
  <si>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</si>
  <si>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</si>
  <si>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</si>
  <si>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</si>
  <si>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</si>
  <si>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</si>
  <si>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</si>
  <si>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</si>
  <si>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</si>
  <si>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</si>
  <si>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</si>
  <si>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</si>
  <si>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</si>
  <si>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</si>
  <si>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</si>
  <si>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</si>
  <si>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</si>
  <si>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</si>
  <si>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</si>
  <si>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</si>
  <si>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</si>
  <si>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</si>
  <si>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</si>
  <si>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</si>
  <si>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</si>
  <si>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</si>
  <si>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</si>
  <si>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</si>
  <si>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</si>
  <si>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</si>
  <si>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</si>
  <si>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</si>
  <si>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</si>
  <si>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</si>
  <si>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</si>
  <si>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</si>
  <si>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</si>
  <si>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</si>
  <si>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</si>
  <si>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</si>
  <si>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</si>
  <si>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</si>
  <si>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</si>
  <si>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</si>
  <si>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</si>
  <si>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</si>
  <si>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</si>
  <si>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</si>
  <si>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</si>
  <si>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</si>
  <si>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</si>
  <si>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</si>
  <si>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</si>
  <si>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</si>
  <si>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</si>
  <si>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</si>
  <si>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</si>
  <si>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</si>
  <si>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</si>
  <si>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</si>
  <si>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</si>
  <si>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</si>
  <si>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</si>
  <si>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</si>
  <si>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</si>
  <si>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</si>
  <si>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</si>
  <si>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</si>
  <si>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</si>
  <si>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</si>
  <si>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</si>
  <si>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</si>
  <si>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</si>
  <si>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</si>
  <si>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</si>
  <si>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</si>
  <si>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</si>
  <si>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</si>
  <si>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</si>
  <si>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</si>
  <si>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</si>
  <si>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</si>
  <si>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</si>
  <si>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</si>
  <si>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</si>
  <si>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</si>
  <si>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</si>
  <si>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</si>
  <si>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</si>
  <si>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</si>
  <si>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</si>
  <si>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</si>
  <si>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</si>
  <si>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</si>
  <si>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</si>
  <si>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</si>
  <si>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</si>
  <si>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</si>
  <si>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</si>
  <si>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</si>
  <si>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</si>
  <si>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</si>
  <si>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</si>
  <si>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</si>
  <si>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</si>
  <si>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</si>
  <si>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</si>
  <si>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</si>
  <si>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</si>
  <si>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</si>
  <si>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</si>
  <si>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</si>
  <si>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</si>
  <si>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</si>
  <si>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</si>
  <si>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</si>
  <si>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</si>
  <si>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</si>
  <si>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</si>
  <si>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</si>
  <si>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</si>
  <si>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</si>
  <si>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</si>
  <si>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</si>
  <si>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</si>
  <si>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</si>
  <si>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</si>
  <si>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</si>
  <si>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</si>
  <si>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</si>
  <si>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</si>
  <si>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</si>
  <si>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</si>
  <si>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</si>
  <si>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</si>
  <si>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</si>
  <si>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</si>
  <si>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</si>
  <si>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</si>
  <si>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</si>
  <si>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</si>
  <si>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</si>
  <si>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</si>
  <si>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</si>
  <si>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</si>
  <si>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</si>
  <si>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</si>
  <si>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</si>
  <si>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</si>
  <si>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</si>
  <si>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</si>
  <si>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</si>
  <si>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</si>
  <si>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</si>
  <si>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</si>
  <si>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</si>
  <si>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</si>
  <si>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</si>
  <si>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</si>
  <si>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</si>
  <si>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</si>
  <si>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</si>
  <si>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</si>
  <si>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</si>
  <si>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</si>
  <si>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</si>
  <si>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</si>
  <si>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</si>
  <si>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</si>
  <si>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</si>
  <si>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</si>
  <si>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</si>
  <si>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</si>
  <si>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</si>
  <si>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</si>
  <si>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</si>
  <si>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</si>
  <si>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</si>
  <si>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</si>
  <si>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</si>
  <si>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</si>
  <si>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</si>
  <si>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</si>
  <si>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</si>
  <si>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</si>
  <si>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</si>
  <si>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</si>
  <si>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</si>
  <si>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</si>
  <si>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</si>
  <si>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</si>
  <si>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</si>
  <si>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</si>
  <si>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</si>
  <si>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</si>
  <si>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</si>
  <si>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</si>
  <si>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</si>
  <si>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</si>
  <si>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</si>
  <si>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</si>
  <si>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</si>
  <si>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</si>
  <si>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</si>
  <si>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</si>
  <si>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</si>
  <si>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</si>
  <si>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</si>
  <si>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</si>
  <si>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</si>
  <si>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</si>
  <si>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</si>
  <si>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</si>
  <si>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</si>
  <si>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</si>
  <si>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</si>
  <si>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</si>
  <si>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</si>
  <si>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</si>
  <si>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</si>
  <si>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</si>
  <si>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</si>
  <si>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</si>
  <si>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</si>
  <si>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</si>
  <si>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</si>
  <si>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</si>
  <si>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</si>
  <si>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</si>
  <si>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</si>
  <si>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</si>
  <si>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</si>
  <si>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</si>
  <si>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</si>
  <si>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</si>
  <si>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</si>
  <si>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</si>
  <si>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</si>
  <si>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</si>
  <si>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</si>
  <si>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</si>
  <si>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</si>
  <si>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</si>
  <si>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</si>
  <si>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</si>
  <si>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</si>
  <si>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</si>
  <si>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</si>
  <si>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</si>
  <si>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</si>
  <si>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</si>
  <si>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</si>
  <si>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</si>
  <si>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</si>
  <si>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</si>
  <si>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</si>
  <si>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</si>
  <si>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</si>
  <si>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</si>
  <si>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</si>
  <si>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</si>
  <si>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</si>
  <si>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</si>
  <si>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</si>
  <si>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</si>
  <si>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</si>
  <si>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</si>
  <si>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</si>
  <si>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</si>
  <si>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</si>
  <si>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</si>
  <si>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</si>
  <si>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</si>
  <si>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</si>
  <si>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</si>
  <si>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</si>
  <si>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</si>
  <si>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</si>
  <si>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</si>
  <si>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</si>
  <si>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</si>
  <si>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</si>
  <si>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</si>
  <si>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</si>
  <si>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</si>
  <si>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</si>
  <si>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</si>
  <si>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</si>
  <si>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</si>
  <si>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</si>
  <si>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</si>
  <si>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</si>
  <si>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</si>
  <si>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</si>
  <si>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</si>
  <si>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</si>
  <si>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</si>
  <si>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</si>
  <si>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</si>
  <si>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</si>
  <si>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</si>
  <si>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</si>
  <si>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</si>
  <si>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</si>
  <si>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</si>
  <si>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</si>
  <si>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</si>
  <si>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</si>
  <si>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</si>
  <si>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</si>
  <si>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</si>
  <si>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</si>
  <si>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</si>
  <si>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</si>
  <si>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</si>
  <si>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</si>
  <si>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</si>
  <si>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</si>
  <si>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</si>
  <si>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</si>
  <si>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</si>
  <si>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</si>
  <si>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</si>
  <si>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</si>
  <si>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</si>
  <si>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</si>
  <si>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</si>
  <si>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</si>
  <si>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</si>
  <si>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</si>
  <si>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</si>
  <si>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</si>
  <si>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</si>
  <si>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</si>
  <si>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</si>
  <si>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</si>
  <si>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</si>
  <si>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</si>
  <si>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</si>
  <si>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</si>
  <si>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</si>
  <si>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</si>
  <si>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</si>
  <si>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</si>
  <si>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</si>
  <si>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</si>
  <si>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</si>
  <si>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</si>
  <si>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</si>
  <si>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</si>
  <si>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</si>
  <si>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</si>
  <si>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</si>
  <si>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</si>
  <si>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</si>
  <si>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</si>
  <si>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</si>
  <si>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</si>
  <si>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</si>
  <si>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</si>
  <si>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</si>
  <si>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</si>
  <si>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</si>
  <si>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</si>
  <si>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</si>
  <si>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</si>
  <si>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</si>
  <si>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</si>
  <si>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</si>
  <si>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</si>
  <si>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</si>
  <si>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</si>
  <si>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</si>
  <si>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</si>
  <si>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</si>
  <si>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</si>
  <si>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</si>
  <si>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</si>
  <si>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</si>
  <si>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</si>
  <si>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</si>
  <si>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</si>
  <si>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</si>
  <si>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</si>
  <si>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</si>
  <si>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</si>
  <si>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</si>
  <si>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</si>
  <si>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</si>
  <si>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</si>
  <si>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</si>
  <si>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</si>
  <si>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</si>
  <si>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</si>
  <si>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</si>
  <si>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</si>
  <si>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</si>
  <si>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</si>
  <si>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</si>
  <si>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</si>
  <si>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</si>
  <si>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</si>
  <si>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</si>
  <si>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</si>
  <si>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</si>
  <si>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</si>
  <si>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</si>
  <si>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</si>
  <si>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</si>
  <si>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</si>
  <si>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</si>
  <si>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</si>
  <si>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</si>
  <si>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</si>
  <si>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</si>
  <si>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</si>
  <si>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</si>
  <si>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</si>
  <si>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</si>
  <si>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</si>
  <si>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</si>
  <si>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</si>
  <si>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</si>
  <si>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</si>
  <si>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</si>
  <si>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</si>
  <si>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</si>
  <si>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</si>
  <si>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</si>
  <si>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</si>
  <si>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</si>
  <si>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</si>
  <si>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</si>
  <si>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</si>
  <si>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</si>
  <si>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</si>
  <si>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</si>
  <si>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</si>
  <si>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</si>
  <si>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</si>
  <si>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</si>
  <si>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</si>
  <si>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</si>
  <si>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</si>
  <si>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</si>
  <si>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</si>
  <si>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</si>
  <si>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</si>
  <si>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</si>
  <si>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</si>
  <si>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</si>
  <si>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</si>
  <si>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</si>
  <si>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</si>
  <si>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</si>
  <si>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</si>
  <si>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</si>
  <si>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</si>
  <si>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</si>
  <si>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</si>
  <si>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</si>
  <si>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</si>
  <si>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</si>
  <si>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</si>
  <si>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</si>
  <si>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</si>
  <si>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</si>
  <si>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</si>
  <si>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</si>
  <si>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</si>
  <si>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</si>
  <si>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</si>
  <si>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</si>
  <si>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</si>
  <si>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</si>
  <si>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</si>
  <si>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</si>
  <si>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</si>
  <si>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</si>
  <si>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</si>
  <si>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</si>
  <si>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</si>
  <si>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</si>
  <si>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</si>
  <si>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</si>
  <si>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</si>
  <si>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</si>
  <si>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</si>
  <si>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</si>
  <si>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</si>
  <si>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</si>
  <si>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</si>
  <si>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</si>
  <si>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</si>
  <si>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</si>
  <si>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</si>
  <si>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</si>
  <si>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</si>
  <si>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</si>
  <si>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</si>
  <si>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</si>
  <si>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</si>
  <si>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</si>
  <si>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</si>
  <si>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</si>
  <si>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</si>
  <si>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</si>
  <si>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</si>
  <si>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</si>
  <si>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</si>
  <si>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</si>
  <si>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</si>
  <si>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</si>
  <si>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</si>
  <si>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</si>
  <si>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</si>
  <si>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</si>
  <si>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</si>
  <si>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</si>
  <si>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</si>
  <si>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</si>
  <si>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</si>
  <si>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</si>
  <si>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</si>
  <si>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</si>
  <si>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</si>
  <si>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</si>
  <si>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</si>
  <si>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</si>
  <si>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</si>
  <si>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</si>
  <si>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</si>
  <si>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</si>
  <si>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</si>
  <si>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</si>
  <si>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</si>
  <si>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</si>
  <si>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</si>
  <si>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</si>
  <si>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</si>
  <si>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</si>
  <si>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</si>
  <si>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</si>
  <si>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</si>
  <si>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</si>
  <si>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</si>
  <si>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</si>
  <si>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</si>
  <si>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</si>
  <si>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</si>
  <si>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</si>
  <si>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</si>
  <si>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</si>
  <si>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</si>
  <si>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</si>
  <si>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</si>
  <si>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</si>
  <si>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</si>
  <si>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</si>
  <si>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</si>
  <si>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</si>
  <si>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</si>
  <si>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</si>
  <si>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</si>
  <si>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</si>
  <si>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</si>
  <si>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</si>
  <si>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</si>
  <si>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</si>
  <si>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</si>
  <si>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</si>
  <si>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</si>
  <si>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</si>
  <si>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</si>
  <si>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</si>
  <si>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</si>
  <si>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</si>
  <si>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</si>
  <si>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</si>
  <si>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</si>
  <si>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</si>
  <si>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</si>
  <si>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</si>
  <si>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</si>
  <si>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</si>
  <si>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</si>
  <si>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</si>
  <si>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</si>
  <si>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</si>
  <si>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</si>
  <si>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</si>
  <si>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</si>
  <si>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</si>
  <si>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</si>
  <si>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</si>
  <si>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</si>
  <si>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</si>
  <si>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</si>
  <si>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</si>
  <si>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</si>
  <si>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</si>
  <si>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</si>
  <si>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</si>
  <si>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</si>
  <si>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</si>
  <si>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</si>
  <si>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</si>
  <si>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</si>
  <si>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</si>
  <si>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</si>
  <si>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</si>
  <si>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</si>
  <si>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</si>
  <si>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</si>
  <si>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</si>
  <si>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</si>
  <si>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</si>
  <si>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</si>
  <si>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</si>
  <si>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</si>
  <si>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</si>
  <si>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</si>
  <si>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</si>
  <si>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</si>
  <si>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</si>
  <si>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</si>
  <si>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</si>
  <si>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</si>
  <si>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</si>
  <si>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</si>
  <si>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</si>
  <si>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</si>
  <si>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</si>
  <si>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</si>
  <si>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</si>
  <si>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</si>
  <si>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</si>
  <si>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</si>
  <si>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</si>
  <si>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</si>
  <si>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</si>
  <si>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</si>
  <si>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</si>
  <si>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</si>
  <si>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</si>
  <si>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</si>
  <si>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</si>
  <si>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</si>
  <si>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</si>
  <si>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</si>
  <si>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</si>
  <si>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</si>
  <si>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</si>
  <si>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</si>
  <si>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</si>
  <si>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</si>
  <si>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</si>
  <si>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</si>
  <si>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</si>
  <si>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</si>
  <si>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</si>
  <si>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</si>
  <si>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</si>
  <si>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</si>
  <si>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</si>
  <si>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</si>
  <si>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</si>
  <si>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</si>
  <si>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</si>
  <si>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</si>
  <si>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</si>
  <si>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</si>
  <si>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</si>
  <si>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</si>
  <si>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</si>
  <si>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</si>
  <si>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</si>
  <si>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</si>
  <si>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</si>
  <si>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</si>
  <si>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</si>
  <si>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</si>
  <si>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</si>
  <si>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</si>
  <si>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</si>
  <si>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</si>
  <si>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</si>
  <si>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</si>
  <si>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</si>
  <si>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</si>
  <si>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</si>
  <si>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</si>
  <si>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</si>
  <si>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</si>
  <si>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</si>
  <si>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</si>
  <si>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</si>
  <si>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</si>
  <si>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</si>
  <si>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</si>
  <si>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</si>
  <si>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</si>
  <si>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</si>
  <si>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</si>
  <si>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</si>
  <si>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</si>
  <si>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</si>
  <si>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</si>
  <si>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</si>
  <si>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</si>
  <si>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</si>
  <si>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</si>
  <si>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</si>
  <si>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</si>
  <si>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</si>
  <si>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</si>
  <si>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</si>
  <si>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</si>
  <si>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</si>
  <si>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</si>
  <si>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</si>
  <si>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</si>
  <si>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</si>
  <si>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</si>
  <si>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</si>
  <si>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</si>
  <si>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</si>
  <si>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</si>
  <si>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</si>
  <si>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</si>
  <si>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</si>
  <si>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</si>
  <si>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</si>
  <si>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</si>
  <si>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</si>
  <si>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</si>
  <si>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</si>
  <si>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</si>
  <si>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</si>
  <si>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</si>
  <si>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</si>
  <si>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</si>
  <si>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</si>
  <si>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</si>
  <si>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</si>
  <si>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</si>
  <si>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</si>
  <si>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</si>
  <si>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</si>
  <si>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</si>
  <si>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</si>
  <si>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</si>
  <si>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</si>
  <si>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</si>
  <si>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</si>
  <si>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</si>
  <si>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</si>
  <si>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</si>
  <si>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</si>
  <si>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</si>
  <si>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</si>
  <si>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</si>
  <si>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</si>
  <si>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</si>
  <si>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</si>
  <si>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</si>
  <si>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</si>
  <si>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</si>
  <si>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</si>
  <si>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</si>
  <si>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</si>
  <si>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</si>
  <si>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</si>
  <si>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</si>
  <si>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</si>
  <si>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</si>
  <si>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</si>
  <si>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</si>
  <si>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</si>
  <si>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</si>
  <si>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</si>
  <si>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</si>
  <si>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</si>
  <si>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</si>
  <si>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</si>
  <si>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</si>
  <si>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</si>
  <si>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</si>
  <si>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</si>
  <si>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</si>
  <si>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</si>
  <si>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</si>
  <si>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</si>
  <si>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</si>
  <si>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</si>
  <si>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</si>
  <si>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</si>
  <si>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</si>
  <si>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</si>
  <si>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</si>
  <si>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</si>
  <si>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</si>
  <si>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</si>
  <si>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</si>
  <si>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</si>
  <si>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</si>
  <si>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</si>
  <si>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</si>
  <si>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</si>
  <si>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</si>
  <si>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</si>
  <si>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</si>
  <si>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</si>
  <si>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</si>
  <si>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</si>
  <si>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</si>
  <si>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</si>
  <si>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</si>
  <si>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</si>
  <si>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</si>
  <si>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</si>
  <si>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</si>
  <si>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</si>
  <si>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</si>
  <si>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</si>
  <si>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</si>
  <si>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</si>
  <si>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</si>
  <si>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</si>
  <si>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</si>
  <si>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</si>
  <si>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</si>
  <si>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</si>
  <si>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</si>
  <si>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</si>
  <si>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</si>
  <si>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</si>
  <si>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</si>
  <si>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</si>
  <si>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</si>
  <si>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</si>
  <si>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</si>
  <si>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</si>
  <si>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</si>
  <si>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</si>
  <si>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</si>
  <si>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</si>
  <si>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</si>
  <si>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</si>
  <si>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</si>
  <si>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</si>
  <si>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</si>
  <si>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</si>
  <si>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</si>
  <si>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</si>
  <si>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</si>
  <si>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</si>
  <si>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</si>
  <si>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</si>
  <si>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</si>
  <si>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</si>
  <si>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</si>
  <si>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</si>
  <si>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</si>
  <si>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</si>
  <si>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</si>
  <si>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</si>
  <si>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</si>
  <si>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</si>
  <si>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</si>
  <si>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</si>
  <si>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</si>
  <si>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</si>
  <si>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</si>
  <si>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</si>
  <si>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</si>
  <si>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</si>
  <si>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</si>
  <si>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</si>
  <si>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</si>
  <si>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</si>
  <si>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</si>
  <si>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</si>
  <si>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</si>
  <si>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</si>
  <si>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</si>
  <si>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</si>
  <si>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</si>
  <si>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</si>
  <si>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</si>
  <si>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</si>
  <si>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</si>
  <si>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</si>
  <si>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</si>
  <si>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</si>
  <si>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</si>
  <si>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</si>
  <si>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</si>
  <si>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</si>
  <si>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</si>
  <si>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</si>
  <si>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</si>
  <si>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</si>
  <si>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</si>
  <si>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</si>
  <si>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</si>
  <si>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</si>
  <si>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</si>
  <si>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</si>
  <si>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</si>
  <si>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</si>
  <si>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</si>
  <si>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</si>
  <si>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</si>
  <si>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</si>
  <si>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</si>
  <si>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</si>
  <si>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</si>
  <si>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</si>
  <si>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</si>
  <si>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</si>
  <si>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</si>
  <si>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</si>
  <si>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</si>
  <si>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</si>
  <si>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</si>
  <si>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</si>
  <si>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</si>
  <si>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</si>
  <si>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</si>
  <si>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</si>
  <si>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</si>
  <si>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</si>
  <si>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</si>
  <si>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</si>
  <si>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</si>
  <si>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</si>
  <si>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</si>
  <si>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</si>
  <si>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</si>
  <si>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</si>
  <si>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</si>
  <si>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</si>
  <si>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</si>
  <si>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</si>
  <si>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</si>
  <si>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</si>
  <si>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</si>
  <si>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</si>
  <si>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</si>
  <si>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</si>
  <si>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</si>
  <si>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</si>
  <si>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</si>
  <si>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</si>
  <si>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</si>
  <si>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</si>
  <si>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</si>
  <si>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</si>
  <si>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</si>
  <si>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</si>
  <si>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</si>
  <si>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</si>
  <si>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</si>
  <si>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</si>
  <si>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</si>
  <si>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</si>
  <si>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</si>
  <si>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</si>
  <si>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</si>
  <si>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</si>
  <si>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</si>
  <si>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</si>
  <si>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</si>
  <si>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</si>
  <si>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</si>
  <si>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</si>
  <si>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</si>
  <si>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</si>
  <si>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</si>
  <si>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</si>
  <si>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</si>
  <si>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</si>
  <si>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</si>
  <si>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</si>
  <si>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</si>
  <si>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</si>
  <si>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</si>
  <si>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</si>
  <si>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</si>
  <si>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</si>
  <si>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</si>
  <si>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</si>
  <si>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</si>
  <si>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</si>
  <si>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</si>
  <si>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</si>
  <si>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</si>
  <si>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</si>
  <si>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</si>
  <si>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</si>
  <si>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</si>
  <si>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</si>
  <si>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</si>
  <si>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</si>
  <si>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</si>
  <si>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</si>
  <si>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</si>
  <si>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</si>
  <si>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</si>
  <si>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</si>
  <si>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</si>
  <si>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</si>
  <si>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</si>
  <si>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</si>
  <si>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</si>
  <si>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</si>
  <si>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</si>
  <si>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</si>
  <si>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</si>
  <si>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</si>
  <si>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</si>
  <si>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</si>
  <si>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</si>
  <si>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</si>
  <si>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</si>
  <si>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</si>
  <si>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</si>
  <si>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</si>
  <si>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</si>
  <si>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</si>
  <si>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</si>
  <si>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</si>
  <si>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</si>
  <si>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</si>
  <si>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</si>
  <si>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</si>
  <si>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</si>
  <si>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</si>
  <si>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</si>
  <si>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</si>
  <si>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</si>
  <si>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</si>
  <si>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</si>
  <si>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</si>
  <si>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</si>
  <si>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</si>
  <si>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</si>
  <si>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</si>
  <si>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</si>
  <si>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</si>
  <si>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</si>
  <si>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</si>
  <si>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</si>
  <si>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</si>
  <si>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</si>
  <si>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</si>
  <si>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</si>
  <si>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</si>
  <si>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</si>
  <si>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</si>
  <si>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</si>
  <si>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</si>
  <si>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</si>
  <si>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</si>
  <si>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</si>
  <si>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</si>
  <si>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</si>
  <si>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</si>
  <si>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</si>
  <si>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</si>
  <si>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</si>
  <si>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</si>
  <si>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</si>
  <si>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</si>
  <si>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</si>
  <si>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</si>
  <si>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</si>
  <si>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</si>
  <si>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</si>
  <si>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</si>
  <si>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</si>
  <si>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</si>
  <si>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</si>
  <si>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</si>
  <si>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</si>
  <si>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</si>
  <si>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</si>
  <si>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</si>
  <si>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</si>
  <si>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</si>
  <si>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</si>
  <si>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</si>
  <si>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</si>
  <si>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</si>
  <si>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</si>
  <si>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</si>
  <si>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</si>
  <si>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</si>
  <si>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</si>
  <si>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</si>
  <si>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</si>
  <si>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</si>
  <si>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</si>
  <si>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</si>
  <si>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</si>
  <si>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</si>
  <si>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</si>
  <si>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</si>
  <si>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</si>
  <si>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</si>
  <si>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</si>
  <si>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</si>
  <si>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</si>
  <si>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</si>
  <si>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</si>
  <si>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</si>
  <si>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</si>
  <si>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</si>
  <si>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</si>
  <si>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</si>
  <si>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</si>
  <si>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</si>
  <si>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</si>
  <si>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</si>
  <si>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</si>
  <si>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</si>
  <si>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</si>
  <si>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</si>
  <si>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</si>
  <si>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</si>
  <si>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</si>
  <si>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</si>
  <si>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</si>
  <si>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</si>
  <si>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</si>
  <si>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</si>
  <si>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</si>
  <si>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</si>
  <si>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</si>
  <si>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</si>
  <si>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</si>
  <si>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</si>
  <si>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</si>
  <si>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</si>
  <si>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</si>
  <si>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</si>
  <si>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</si>
  <si>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</si>
  <si>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</si>
  <si>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</si>
  <si>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</si>
  <si>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</si>
  <si>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</si>
  <si>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</si>
  <si>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</si>
  <si>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</si>
  <si>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</si>
  <si>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</si>
  <si>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</si>
  <si>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</si>
  <si>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</si>
  <si>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</si>
  <si>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</si>
  <si>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</si>
  <si>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</si>
  <si>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</si>
  <si>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</si>
  <si>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</si>
  <si>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</si>
  <si>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</si>
  <si>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</si>
  <si>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</si>
  <si>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</si>
  <si>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</si>
  <si>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</si>
  <si>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</si>
  <si>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</si>
  <si>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</si>
  <si>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</si>
  <si>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</si>
  <si>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</si>
  <si>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</si>
  <si>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</si>
  <si>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</si>
  <si>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</si>
  <si>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</si>
  <si>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</si>
  <si>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</si>
  <si>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</si>
  <si>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</si>
  <si>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</si>
  <si>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</si>
  <si>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</si>
  <si>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</si>
  <si>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</si>
  <si>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</si>
  <si>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</si>
  <si>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</si>
  <si>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</si>
  <si>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</si>
  <si>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</si>
  <si>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</si>
  <si>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</si>
  <si>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</si>
  <si>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</si>
  <si>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</si>
  <si>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</si>
  <si>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</si>
  <si>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</si>
  <si>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</si>
  <si>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</si>
  <si>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</si>
  <si>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</si>
  <si>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</si>
  <si>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</si>
  <si>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</si>
  <si>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</si>
  <si>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</si>
  <si>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</si>
  <si>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</si>
  <si>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</si>
  <si>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</si>
  <si>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</si>
  <si>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</si>
  <si>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</si>
  <si>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</si>
  <si>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</si>
  <si>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</si>
  <si>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</si>
  <si>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</si>
  <si>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</si>
  <si>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</si>
  <si>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</si>
  <si>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</si>
  <si>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</si>
  <si>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</si>
  <si>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</si>
  <si>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</si>
  <si>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</si>
  <si>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</si>
  <si>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</si>
  <si>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</si>
  <si>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</si>
  <si>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</si>
  <si>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</si>
  <si>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</si>
  <si>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</si>
  <si>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</si>
  <si>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</si>
  <si>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</si>
  <si>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</si>
  <si>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</si>
  <si>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</si>
  <si>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</si>
  <si>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</si>
  <si>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</si>
  <si>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</si>
  <si>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</si>
  <si>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</si>
  <si>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</si>
  <si>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</si>
  <si>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</si>
  <si>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</si>
  <si>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</si>
  <si>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</si>
  <si>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</si>
  <si>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</si>
  <si>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</si>
  <si>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</si>
  <si>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</si>
  <si>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</si>
  <si>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</si>
  <si>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</si>
  <si>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</si>
  <si>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</si>
  <si>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</si>
  <si>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</si>
  <si>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</si>
  <si>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</si>
  <si>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</si>
  <si>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</si>
  <si>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</si>
  <si>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</si>
  <si>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</si>
  <si>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</si>
  <si>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</si>
  <si>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</si>
  <si>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</si>
  <si>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</si>
  <si>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</si>
  <si>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</si>
  <si>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</si>
  <si>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</si>
  <si>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</si>
  <si>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</si>
  <si>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</si>
  <si>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</si>
  <si>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</si>
  <si>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</si>
  <si>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</si>
  <si>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</si>
  <si>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</si>
  <si>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</si>
  <si>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</si>
  <si>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</si>
  <si>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</si>
  <si>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</si>
  <si>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</si>
  <si>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</si>
  <si>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</si>
  <si>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</si>
  <si>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</si>
  <si>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</si>
  <si>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</si>
  <si>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</si>
  <si>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</si>
  <si>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</si>
  <si>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</si>
  <si>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</si>
  <si>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</si>
  <si>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</si>
  <si>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</si>
  <si>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</si>
  <si>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</si>
  <si>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</si>
  <si>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</si>
  <si>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</si>
  <si>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</si>
  <si>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</si>
  <si>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</si>
  <si>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</si>
  <si>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</si>
  <si>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</si>
  <si>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</si>
  <si>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</si>
  <si>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</si>
  <si>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</si>
  <si>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</si>
  <si>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</si>
  <si>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</si>
  <si>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</si>
  <si>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</si>
  <si>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</si>
  <si>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</si>
  <si>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</si>
  <si>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</si>
  <si>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</si>
  <si>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</si>
  <si>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</si>
  <si>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</si>
  <si>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</si>
  <si>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</si>
  <si>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</si>
  <si>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</si>
  <si>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</si>
  <si>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</si>
  <si>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</si>
  <si>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</si>
  <si>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</si>
  <si>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</si>
  <si>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</si>
  <si>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</si>
  <si>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</si>
  <si>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</si>
  <si>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</si>
  <si>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</si>
  <si>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</si>
  <si>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</si>
  <si>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</si>
  <si>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</si>
  <si>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</si>
  <si>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</si>
  <si>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</si>
  <si>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</si>
  <si>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</si>
  <si>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</si>
  <si>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</si>
  <si>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</si>
  <si>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</si>
  <si>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</si>
  <si>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</si>
  <si>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</si>
  <si>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</si>
  <si>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</si>
  <si>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</si>
  <si>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</si>
  <si>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</si>
  <si>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</si>
  <si>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</si>
  <si>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</si>
  <si>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</si>
  <si>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</si>
  <si>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</si>
  <si>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</si>
  <si>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</si>
  <si>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</si>
  <si>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</si>
  <si>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</si>
  <si>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</si>
  <si>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</si>
  <si>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</si>
  <si>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</si>
  <si>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</si>
  <si>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</si>
  <si>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</si>
  <si>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</si>
  <si>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</si>
  <si>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</si>
  <si>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</si>
  <si>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</si>
  <si>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</si>
  <si>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</si>
  <si>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</si>
  <si>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</si>
  <si>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</si>
  <si>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</si>
  <si>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</si>
  <si>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</si>
  <si>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</si>
  <si>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</si>
  <si>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</si>
  <si>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</si>
  <si>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</si>
  <si>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</si>
  <si>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</si>
  <si>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</si>
  <si>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</si>
  <si>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</si>
  <si>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</si>
  <si>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</si>
  <si>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</si>
  <si>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</si>
  <si>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</si>
  <si>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</si>
  <si>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</si>
  <si>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</si>
  <si>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</si>
  <si>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</si>
  <si>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</si>
  <si>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</si>
  <si>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</si>
  <si>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</si>
  <si>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</si>
  <si>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</si>
  <si>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</si>
  <si>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</si>
  <si>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</si>
  <si>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</si>
  <si>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</si>
  <si>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</si>
  <si>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</si>
  <si>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</si>
  <si>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</si>
  <si>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</si>
  <si>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</si>
  <si>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</si>
  <si>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</si>
  <si>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</si>
  <si>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</si>
  <si>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</si>
  <si>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</si>
  <si>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</si>
  <si>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</si>
  <si>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</si>
  <si>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</si>
  <si>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</si>
  <si>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</si>
  <si>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</si>
  <si>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</si>
  <si>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</si>
  <si>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</si>
  <si>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</si>
  <si>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</si>
  <si>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</si>
  <si>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</si>
  <si>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</si>
  <si>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</si>
  <si>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</si>
  <si>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</si>
  <si>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</si>
  <si>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</si>
  <si>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</si>
  <si>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</si>
  <si>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</si>
  <si>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</si>
  <si>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</si>
  <si>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</si>
  <si>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</si>
  <si>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</si>
  <si>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</si>
  <si>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</si>
  <si>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</si>
  <si>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</si>
  <si>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</si>
  <si>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</si>
  <si>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</si>
  <si>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</si>
  <si>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</si>
  <si>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</si>
  <si>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</si>
  <si>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</si>
  <si>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</si>
  <si>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</si>
  <si>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</si>
  <si>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</si>
  <si>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</si>
  <si>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</si>
  <si>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</si>
  <si>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</si>
  <si>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</si>
  <si>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</si>
  <si>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</si>
  <si>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</si>
  <si>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</si>
  <si>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</si>
  <si>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</si>
  <si>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</si>
  <si>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</si>
  <si>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</si>
  <si>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</si>
  <si>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</si>
  <si>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</si>
  <si>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</si>
  <si>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</si>
  <si>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</si>
  <si>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</si>
  <si>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</si>
  <si>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</si>
  <si>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</si>
  <si>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</si>
  <si>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</si>
  <si>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</si>
  <si>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</si>
  <si>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</si>
  <si>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</si>
  <si>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</si>
  <si>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</si>
  <si>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</si>
  <si>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</si>
  <si>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</si>
  <si>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</si>
  <si>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</si>
  <si>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</si>
  <si>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</si>
  <si>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</si>
  <si>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</si>
  <si>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</si>
  <si>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</si>
  <si>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</si>
  <si>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</si>
  <si>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</si>
  <si>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</si>
  <si>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</si>
  <si>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</si>
  <si>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</si>
  <si>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</si>
  <si>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</si>
  <si>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</si>
  <si>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</si>
  <si>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</si>
  <si>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</si>
  <si>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</si>
  <si>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</si>
  <si>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</si>
  <si>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</si>
  <si>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</si>
  <si>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</si>
  <si>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</si>
  <si>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</si>
  <si>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</si>
  <si>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</si>
  <si>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</si>
  <si>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</si>
  <si>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</si>
  <si>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</si>
  <si>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</si>
  <si>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</si>
  <si>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</si>
  <si>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</si>
  <si>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</si>
  <si>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</si>
  <si>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</si>
  <si>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</si>
  <si>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</si>
  <si>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</si>
  <si>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</si>
  <si>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</si>
  <si>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</si>
  <si>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</si>
  <si>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</si>
  <si>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</si>
  <si>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</si>
  <si>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</si>
  <si>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</si>
  <si>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</si>
  <si>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</si>
  <si>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</si>
  <si>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</si>
  <si>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</si>
  <si>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</si>
  <si>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</si>
  <si>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</si>
  <si>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</si>
  <si>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</si>
  <si>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</si>
  <si>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</si>
  <si>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</si>
  <si>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</si>
  <si>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</si>
  <si>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</si>
  <si>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</si>
  <si>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</si>
  <si>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</si>
  <si>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</si>
  <si>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</si>
  <si>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</si>
  <si>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</si>
  <si>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</si>
  <si>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</si>
  <si>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</si>
  <si>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</si>
  <si>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</si>
  <si>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</si>
  <si>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</si>
  <si>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</si>
  <si>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</si>
  <si>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</si>
  <si>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</si>
  <si>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</si>
  <si>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</si>
  <si>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</si>
  <si>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</si>
  <si>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</si>
  <si>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</si>
  <si>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</si>
  <si>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</si>
  <si>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</si>
  <si>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</si>
  <si>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</si>
  <si>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</si>
  <si>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</si>
  <si>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</si>
  <si>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</si>
  <si>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</si>
  <si>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</si>
  <si>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</si>
  <si>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</si>
  <si>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</si>
  <si>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</si>
  <si>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</si>
  <si>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</si>
  <si>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</si>
  <si>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</si>
  <si>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</si>
  <si>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</si>
  <si>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</si>
  <si>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</si>
  <si>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</si>
  <si>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</si>
  <si>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</si>
  <si>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</si>
  <si>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</si>
  <si>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</si>
  <si>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</si>
  <si>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</si>
  <si>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</si>
  <si>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</si>
  <si>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</si>
  <si>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</si>
  <si>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</si>
  <si>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</si>
  <si>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</si>
  <si>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</si>
  <si>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</si>
  <si>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</si>
  <si>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</si>
  <si>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</si>
  <si>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</si>
  <si>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</si>
  <si>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</si>
  <si>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</si>
  <si>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</si>
  <si>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</si>
  <si>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</si>
  <si>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</si>
  <si>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</si>
  <si>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</si>
  <si>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</si>
  <si>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</si>
  <si>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</si>
  <si>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</si>
  <si>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</si>
  <si>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</si>
  <si>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</si>
  <si>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</si>
  <si>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</si>
  <si>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</si>
  <si>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</si>
  <si>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</si>
  <si>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</si>
  <si>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</si>
  <si>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</si>
  <si>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</si>
  <si>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</si>
  <si>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</si>
  <si>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</si>
  <si>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</si>
  <si>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</si>
  <si>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</si>
  <si>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</si>
  <si>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</si>
  <si>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</si>
  <si>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</si>
  <si>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</si>
  <si>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</si>
  <si>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</si>
  <si>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</si>
  <si>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</si>
  <si>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</si>
  <si>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</si>
  <si>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</si>
  <si>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</si>
  <si>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</si>
  <si>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</si>
  <si>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</si>
  <si>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</si>
  <si>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</si>
  <si>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</si>
  <si>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</si>
  <si>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</si>
  <si>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</si>
  <si>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</si>
  <si>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</si>
  <si>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</si>
  <si>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</si>
  <si>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</si>
  <si>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</si>
  <si>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</si>
  <si>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</si>
  <si>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</si>
  <si>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</si>
  <si>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</si>
  <si>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</si>
  <si>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</si>
  <si>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</si>
  <si>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</si>
  <si>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</si>
  <si>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</si>
  <si>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</si>
  <si>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</si>
  <si>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</si>
  <si>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</si>
  <si>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</si>
  <si>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</si>
  <si>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</si>
  <si>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</si>
  <si>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</si>
  <si>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</si>
  <si>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</si>
  <si>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</si>
  <si>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</si>
  <si>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</si>
  <si>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</si>
  <si>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</si>
  <si>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</si>
  <si>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</si>
  <si>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</si>
  <si>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</si>
  <si>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</si>
  <si>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</si>
  <si>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</si>
  <si>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</si>
  <si>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</si>
  <si>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</si>
  <si>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</si>
  <si>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</si>
  <si>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</si>
  <si>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</si>
  <si>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</si>
  <si>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</si>
  <si>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</si>
  <si>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</si>
  <si>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</si>
  <si>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</si>
  <si>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</si>
  <si>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</si>
  <si>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</si>
  <si>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</si>
  <si>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</si>
  <si>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</si>
  <si>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</si>
  <si>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</si>
  <si>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</si>
  <si>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</si>
  <si>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</si>
  <si>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</si>
  <si>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</si>
  <si>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</si>
  <si>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</si>
  <si>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</si>
  <si>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</si>
  <si>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</si>
  <si>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</si>
  <si>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</si>
  <si>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</si>
  <si>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</si>
  <si>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</si>
  <si>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</si>
  <si>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</si>
  <si>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</si>
  <si>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</si>
  <si>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</si>
  <si>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</si>
  <si>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</si>
  <si>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</si>
  <si>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</si>
  <si>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</si>
  <si>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</si>
  <si>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</si>
  <si>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</si>
  <si>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</si>
  <si>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</si>
  <si>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</si>
  <si>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</si>
  <si>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</si>
  <si>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</si>
  <si>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</si>
  <si>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</si>
  <si>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</si>
  <si>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</si>
  <si>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</si>
  <si>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</si>
  <si>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</si>
  <si>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</si>
  <si>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</si>
  <si>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</si>
  <si>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</si>
  <si>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</si>
  <si>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</si>
  <si>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</si>
  <si>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</si>
  <si>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</si>
  <si>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</si>
  <si>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</si>
  <si>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</si>
  <si>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</si>
  <si>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</si>
  <si>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</si>
  <si>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</si>
  <si>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</si>
  <si>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</si>
  <si>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</si>
  <si>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</si>
  <si>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</si>
  <si>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</si>
  <si>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</si>
  <si>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</si>
  <si>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</si>
  <si>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</si>
  <si>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</si>
  <si>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</si>
  <si>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</si>
  <si>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</si>
  <si>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</si>
  <si>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</si>
  <si>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</si>
  <si>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</si>
  <si>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</si>
  <si>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</si>
  <si>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</si>
  <si>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</si>
  <si>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</si>
  <si>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</si>
  <si>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</si>
  <si>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</si>
  <si>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</si>
  <si>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</si>
  <si>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</si>
  <si>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</si>
  <si>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</si>
  <si>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</si>
  <si>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</si>
  <si>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</si>
  <si>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</si>
  <si>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</si>
  <si>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</si>
  <si>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</si>
  <si>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</si>
  <si>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</si>
  <si>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</si>
  <si>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</si>
  <si>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</si>
  <si>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</si>
  <si>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</si>
  <si>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</si>
  <si>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</si>
  <si>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</si>
  <si>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</si>
  <si>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</si>
  <si>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</si>
  <si>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</si>
  <si>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</si>
  <si>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</si>
  <si>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</si>
  <si>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</si>
  <si>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</si>
  <si>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</si>
  <si>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</si>
  <si>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</si>
  <si>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</si>
  <si>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</si>
  <si>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</si>
  <si>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</si>
  <si>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</si>
  <si>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</si>
  <si>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</si>
  <si>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</si>
  <si>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</si>
  <si>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</si>
  <si>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</si>
  <si>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</si>
  <si>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</si>
  <si>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</si>
  <si>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</si>
  <si>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</si>
  <si>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</si>
  <si>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</si>
  <si>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</si>
  <si>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</si>
  <si>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</si>
  <si>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</si>
  <si>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</si>
  <si>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</si>
  <si>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</si>
  <si>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</si>
  <si>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</si>
  <si>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</si>
  <si>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</si>
  <si>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</si>
  <si>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</si>
  <si>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</si>
  <si>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</si>
  <si>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</si>
  <si>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</si>
  <si>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</si>
  <si>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</si>
  <si>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</si>
  <si>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</si>
  <si>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</si>
  <si>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</si>
  <si>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</si>
  <si>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</si>
  <si>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</si>
  <si>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</si>
  <si>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</si>
  <si>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</si>
  <si>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</si>
  <si>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</si>
  <si>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</si>
  <si>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</si>
  <si>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</si>
  <si>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</si>
  <si>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</si>
  <si>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</si>
  <si>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</si>
  <si>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</si>
  <si>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</si>
  <si>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</si>
  <si>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</si>
  <si>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</si>
  <si>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</si>
  <si>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</si>
  <si>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</si>
  <si>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</si>
  <si>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</si>
  <si>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</si>
  <si>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</si>
  <si>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</si>
  <si>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</si>
  <si>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</si>
  <si>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</si>
  <si>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</si>
  <si>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</si>
  <si>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</si>
  <si>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</si>
  <si>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</si>
  <si>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</si>
  <si>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</si>
  <si>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</si>
  <si>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</si>
  <si>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</si>
  <si>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</si>
  <si>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</si>
  <si>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</si>
  <si>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</si>
  <si>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</si>
  <si>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</si>
  <si>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</si>
  <si>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</si>
  <si>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</si>
  <si>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</si>
  <si>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</si>
  <si>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</si>
  <si>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</si>
  <si>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</si>
  <si>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</si>
  <si>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</si>
  <si>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</si>
  <si>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</si>
  <si>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</si>
  <si>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</si>
  <si>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</si>
  <si>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</si>
  <si>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</si>
  <si>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</si>
  <si>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</si>
  <si>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</si>
  <si>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</si>
  <si>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</si>
  <si>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</si>
  <si>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</si>
  <si>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</si>
  <si>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</si>
  <si>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</si>
  <si>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</si>
  <si>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</si>
  <si>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</si>
  <si>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</si>
  <si>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</si>
  <si>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</si>
  <si>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</si>
  <si>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</si>
  <si>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</si>
  <si>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</si>
  <si>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</si>
  <si>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</si>
  <si>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</si>
  <si>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</si>
  <si>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</si>
  <si>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</si>
  <si>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</si>
  <si>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</si>
  <si>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</si>
  <si>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</si>
  <si>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</si>
  <si>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</si>
  <si>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</si>
  <si>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</si>
  <si>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</si>
  <si>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</si>
  <si>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</si>
  <si>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</si>
  <si>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</si>
  <si>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</si>
  <si>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</si>
  <si>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</si>
  <si>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</si>
  <si>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</si>
  <si>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</si>
  <si>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</si>
  <si>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</si>
  <si>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</si>
  <si>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</si>
  <si>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</si>
  <si>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</si>
  <si>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</si>
  <si>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</si>
  <si>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</si>
  <si>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</si>
  <si>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</si>
  <si>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</si>
  <si>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</si>
  <si>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</si>
  <si>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</si>
  <si>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</si>
  <si>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</si>
  <si>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</si>
  <si>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</si>
  <si>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</si>
  <si>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</si>
  <si>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</si>
  <si>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</si>
  <si>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</si>
  <si>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</si>
  <si>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</si>
  <si>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</si>
  <si>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</si>
  <si>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</si>
  <si>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</si>
  <si>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</si>
  <si>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</si>
  <si>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</si>
  <si>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</si>
  <si>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</si>
  <si>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</si>
  <si>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</si>
  <si>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</si>
  <si>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</si>
  <si>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</si>
  <si>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</si>
  <si>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</si>
  <si>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</si>
  <si>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</si>
  <si>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</si>
  <si>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</si>
  <si>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</si>
  <si>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</si>
  <si>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</si>
  <si>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</si>
  <si>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</si>
  <si>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</si>
  <si>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</si>
  <si>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</si>
  <si>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</si>
  <si>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</si>
  <si>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</si>
  <si>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</si>
  <si>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</si>
  <si>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</si>
  <si>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</si>
  <si>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</si>
  <si>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</si>
  <si>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</si>
  <si>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</si>
  <si>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</si>
  <si>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</si>
  <si>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</si>
  <si>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</si>
  <si>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</si>
  <si>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</si>
  <si>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</si>
  <si>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</si>
  <si>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</si>
  <si>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</si>
  <si>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</si>
  <si>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</si>
  <si>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</si>
  <si>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</si>
  <si>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</si>
  <si>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</si>
  <si>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</si>
  <si>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</si>
  <si>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</si>
  <si>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</si>
  <si>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</si>
  <si>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</si>
  <si>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</si>
  <si>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</si>
  <si>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</si>
  <si>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</si>
  <si>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</si>
  <si>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</si>
  <si>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</si>
  <si>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</si>
  <si>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</si>
  <si>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</si>
  <si>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</si>
  <si>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</si>
  <si>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</si>
  <si>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</si>
  <si>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</si>
  <si>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</si>
  <si>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</si>
  <si>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</si>
  <si>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</si>
  <si>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</si>
  <si>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</si>
  <si>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</si>
  <si>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</si>
  <si>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</si>
  <si>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</si>
  <si>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</si>
  <si>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</si>
  <si>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</si>
  <si>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</si>
  <si>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</si>
  <si>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</si>
  <si>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</si>
  <si>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</si>
  <si>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</si>
  <si>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</si>
  <si>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</si>
  <si>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</si>
  <si>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</si>
  <si>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</si>
  <si>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</si>
  <si>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</si>
  <si>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</si>
  <si>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</si>
  <si>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</si>
  <si>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</si>
  <si>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</si>
  <si>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</si>
  <si>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</si>
  <si>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</si>
  <si>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</si>
  <si>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</si>
  <si>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</si>
  <si>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</si>
  <si>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</si>
  <si>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</si>
  <si>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</si>
  <si>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</si>
  <si>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</si>
  <si>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</si>
  <si>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</si>
  <si>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</si>
  <si>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</si>
  <si>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</si>
  <si>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</si>
  <si>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</si>
  <si>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</si>
  <si>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</si>
  <si>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</si>
  <si>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</si>
  <si>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</si>
  <si>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</si>
  <si>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</si>
  <si>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</si>
  <si>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</si>
  <si>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</si>
  <si>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</si>
  <si>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</si>
  <si>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</si>
  <si>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</si>
  <si>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</si>
  <si>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</si>
  <si>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</si>
  <si>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</si>
  <si>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</si>
  <si>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</si>
  <si>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</si>
  <si>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</si>
  <si>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</si>
  <si>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</si>
  <si>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</si>
  <si>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</si>
  <si>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</si>
  <si>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</si>
  <si>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</si>
  <si>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</si>
  <si>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</si>
  <si>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</si>
  <si>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</si>
  <si>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</si>
  <si>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</si>
  <si>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</si>
  <si>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</si>
  <si>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</si>
  <si>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</si>
  <si>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</si>
  <si>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</si>
  <si>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</si>
  <si>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</si>
  <si>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</si>
  <si>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</si>
  <si>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</si>
  <si>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</si>
  <si>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</si>
  <si>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</si>
  <si>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</si>
  <si>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</si>
  <si>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</si>
  <si>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</si>
  <si>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</si>
  <si>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</si>
  <si>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</si>
  <si>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</si>
  <si>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</si>
  <si>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</si>
  <si>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</si>
  <si>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</si>
  <si>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</si>
  <si>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</si>
  <si>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</si>
  <si>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</si>
  <si>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</si>
  <si>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</si>
  <si>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</si>
  <si>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</si>
  <si>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</si>
  <si>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</si>
  <si>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</si>
  <si>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</si>
  <si>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</si>
  <si>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</si>
  <si>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</si>
  <si>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</si>
  <si>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</si>
  <si>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</si>
  <si>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</si>
  <si>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</si>
  <si>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</si>
  <si>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</si>
  <si>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</si>
  <si>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</si>
  <si>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</si>
  <si>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</si>
  <si>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</si>
  <si>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</si>
  <si>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</si>
  <si>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</si>
  <si>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</si>
  <si>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</si>
  <si>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</si>
  <si>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</si>
  <si>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</si>
  <si>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</si>
  <si>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</si>
  <si>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</si>
  <si>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</si>
  <si>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</si>
  <si>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</si>
  <si>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</si>
  <si>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</si>
  <si>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</si>
  <si>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</si>
  <si>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</si>
  <si>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</si>
  <si>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</si>
  <si>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</si>
  <si>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</si>
  <si>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</si>
  <si>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</si>
  <si>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</si>
  <si>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</si>
  <si>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</si>
  <si>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</si>
  <si>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</si>
  <si>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</si>
  <si>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</si>
  <si>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</si>
  <si>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</si>
  <si>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</si>
  <si>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</si>
  <si>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</si>
  <si>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</si>
  <si>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</si>
  <si>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</si>
  <si>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</si>
  <si>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</si>
  <si>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</si>
  <si>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</si>
  <si>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</si>
  <si>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</si>
  <si>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</si>
  <si>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</si>
  <si>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</si>
  <si>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</si>
  <si>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</si>
  <si>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</si>
  <si>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</si>
  <si>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</si>
  <si>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</si>
  <si>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</si>
  <si>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</si>
  <si>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</si>
  <si>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</si>
  <si>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</si>
  <si>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</si>
  <si>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</si>
  <si>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</si>
  <si>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</si>
  <si>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</si>
  <si>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</si>
  <si>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</si>
  <si>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</si>
  <si>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</si>
  <si>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</si>
  <si>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</si>
  <si>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</si>
  <si>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</si>
  <si>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</si>
  <si>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</si>
  <si>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</si>
  <si>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</si>
  <si>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</si>
  <si>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</si>
  <si>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</si>
  <si>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</si>
  <si>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</si>
  <si>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</si>
  <si>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</si>
  <si>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</si>
  <si>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</si>
  <si>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</si>
  <si>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</si>
  <si>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</si>
  <si>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</si>
  <si>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</si>
  <si>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</si>
  <si>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</si>
  <si>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</si>
  <si>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</si>
  <si>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</si>
  <si>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</si>
  <si>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</si>
  <si>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</si>
  <si>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</si>
  <si>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</si>
  <si>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</si>
  <si>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</si>
  <si>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</si>
  <si>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</si>
  <si>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</si>
  <si>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</si>
  <si>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</si>
  <si>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</si>
  <si>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</si>
  <si>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</si>
  <si>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</si>
  <si>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</si>
  <si>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</si>
  <si>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</si>
  <si>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</si>
  <si>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</si>
  <si>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</si>
  <si>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</si>
  <si>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</si>
  <si>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</si>
  <si>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</si>
  <si>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</si>
  <si>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</si>
  <si>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</si>
  <si>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</si>
  <si>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</si>
  <si>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</si>
  <si>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</si>
  <si>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</si>
  <si>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</si>
  <si>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</si>
  <si>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</si>
  <si>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</si>
  <si>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</si>
  <si>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</si>
  <si>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</si>
  <si>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</si>
  <si>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</si>
  <si>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</si>
  <si>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</si>
  <si>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</si>
  <si>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</si>
  <si>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</si>
  <si>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</si>
  <si>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</si>
  <si>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</si>
  <si>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</si>
  <si>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</si>
  <si>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</si>
  <si>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</si>
  <si>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</si>
  <si>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</si>
  <si>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</si>
  <si>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</si>
  <si>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</si>
  <si>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</si>
  <si>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</si>
  <si>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</si>
  <si>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</si>
  <si>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</si>
  <si>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</si>
  <si>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</si>
  <si>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</si>
  <si>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</si>
  <si>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</si>
  <si>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</si>
  <si>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</si>
  <si>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</si>
  <si>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</si>
  <si>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</si>
  <si>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</si>
  <si>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</si>
  <si>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</si>
  <si>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</si>
  <si>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</si>
  <si>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</si>
  <si>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</si>
  <si>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</si>
  <si>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</si>
  <si>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</si>
  <si>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</si>
  <si>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</si>
  <si>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</si>
  <si>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</si>
  <si>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</si>
  <si>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</si>
  <si>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</si>
  <si>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</si>
  <si>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</si>
  <si>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</si>
  <si>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</si>
  <si>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</si>
  <si>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</si>
  <si>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</si>
  <si>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</si>
  <si>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</si>
  <si>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</si>
  <si>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</si>
  <si>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</si>
  <si>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</si>
  <si>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</si>
  <si>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</si>
  <si>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</si>
  <si>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</si>
  <si>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</si>
  <si>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</si>
  <si>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</si>
  <si>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</si>
  <si>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</si>
  <si>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</si>
  <si>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</si>
  <si>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</si>
  <si>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</si>
  <si>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</si>
  <si>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</si>
  <si>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</si>
  <si>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</si>
  <si>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</si>
  <si>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</si>
  <si>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</si>
  <si>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</si>
  <si>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</si>
  <si>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</si>
  <si>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</si>
  <si>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</si>
  <si>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</si>
  <si>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</si>
  <si>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</si>
  <si>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</si>
  <si>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</si>
  <si>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</si>
  <si>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</si>
  <si>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</si>
  <si>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</si>
  <si>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</si>
  <si>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</si>
  <si>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</si>
  <si>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</si>
  <si>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</si>
  <si>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</si>
  <si>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</si>
  <si>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</si>
  <si>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</si>
  <si>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</si>
  <si>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</si>
  <si>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</si>
  <si>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</si>
  <si>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</si>
  <si>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</si>
  <si>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</si>
  <si>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</si>
  <si>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</si>
  <si>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</si>
  <si>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</si>
  <si>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</si>
  <si>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</si>
  <si>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</si>
  <si>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</si>
  <si>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</si>
  <si>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</si>
  <si>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</si>
  <si>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</si>
  <si>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</si>
  <si>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</si>
  <si>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</si>
  <si>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</si>
  <si>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</si>
  <si>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</si>
  <si>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</si>
  <si>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</si>
  <si>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</si>
  <si>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</si>
  <si>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</si>
  <si>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</si>
  <si>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</si>
  <si>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</si>
  <si>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</si>
  <si>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</si>
  <si>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</si>
  <si>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</si>
  <si>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</si>
  <si>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</si>
  <si>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</si>
  <si>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</si>
  <si>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</si>
  <si>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</si>
  <si>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</si>
  <si>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</si>
  <si>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</si>
  <si>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</si>
  <si>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</si>
  <si>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</si>
  <si>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</si>
  <si>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</si>
  <si>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</si>
  <si>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</si>
  <si>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</si>
  <si>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</si>
  <si>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</si>
  <si>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</si>
  <si>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</si>
  <si>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</si>
  <si>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</si>
  <si>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</si>
  <si>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</si>
  <si>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</si>
  <si>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</si>
  <si>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</si>
  <si>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</si>
  <si>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</si>
  <si>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</si>
  <si>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</si>
  <si>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</si>
  <si>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</si>
  <si>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</si>
  <si>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</si>
  <si>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</si>
  <si>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</si>
  <si>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</si>
  <si>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</si>
  <si>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</si>
  <si>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</si>
  <si>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</si>
  <si>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</si>
  <si>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</si>
  <si>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</si>
  <si>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</si>
  <si>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</si>
  <si>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</si>
  <si>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</si>
  <si>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</si>
  <si>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</si>
  <si>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</si>
  <si>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</si>
  <si>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</si>
  <si>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</si>
  <si>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</si>
  <si>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</si>
  <si>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</si>
  <si>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</si>
  <si>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</si>
  <si>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</si>
  <si>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</si>
  <si>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</si>
  <si>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</si>
  <si>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</si>
  <si>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</si>
  <si>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</si>
  <si>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</si>
  <si>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</si>
  <si>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</si>
  <si>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</si>
  <si>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</si>
  <si>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</si>
  <si>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</si>
  <si>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</si>
  <si>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</si>
  <si>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</si>
  <si>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</si>
  <si>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</si>
  <si>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</si>
  <si>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</si>
  <si>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</si>
  <si>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</si>
  <si>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</si>
  <si>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</si>
  <si>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</si>
  <si>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</si>
  <si>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</si>
  <si>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</si>
  <si>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</si>
  <si>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</si>
  <si>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</si>
  <si>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</si>
  <si>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</si>
  <si>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</si>
  <si>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</si>
  <si>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</si>
  <si>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</si>
  <si>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</si>
  <si>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</si>
  <si>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</si>
  <si>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</si>
  <si>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</si>
  <si>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</si>
  <si>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</si>
  <si>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</si>
  <si>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</si>
  <si>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</si>
  <si>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</si>
  <si>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</si>
  <si>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</si>
  <si>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</si>
  <si>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</si>
  <si>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</si>
  <si>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</si>
  <si>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</si>
  <si>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</si>
  <si>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</si>
  <si>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</si>
  <si>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</si>
  <si>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</si>
  <si>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</si>
  <si>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</si>
  <si>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</si>
  <si>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</si>
  <si>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</si>
  <si>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</si>
  <si>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</si>
  <si>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</si>
  <si>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</si>
  <si>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</si>
  <si>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</si>
  <si>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</si>
  <si>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</si>
  <si>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</si>
  <si>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</si>
  <si>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</si>
  <si>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</si>
  <si>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</si>
  <si>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</si>
  <si>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</si>
  <si>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</si>
  <si>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</si>
  <si>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</si>
  <si>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</si>
  <si>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</si>
  <si>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</si>
  <si>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</si>
  <si>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</si>
  <si>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</si>
  <si>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</si>
  <si>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</si>
  <si>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</si>
  <si>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</si>
  <si>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</si>
  <si>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</si>
  <si>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</si>
  <si>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</si>
  <si>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</si>
  <si>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</si>
  <si>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</si>
  <si>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</si>
  <si>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</si>
  <si>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</si>
  <si>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</si>
  <si>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</si>
  <si>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</si>
  <si>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</si>
  <si>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</si>
  <si>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</si>
  <si>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</si>
  <si>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</si>
  <si>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</si>
  <si>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</si>
  <si>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</si>
  <si>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</si>
  <si>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</si>
  <si>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</si>
  <si>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</si>
  <si>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</si>
  <si>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</si>
  <si>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</si>
  <si>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</si>
  <si>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</si>
  <si>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</si>
  <si>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</si>
  <si>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</si>
  <si>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</si>
  <si>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</si>
  <si>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</si>
  <si>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</si>
  <si>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</si>
  <si>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</si>
  <si>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</si>
  <si>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</si>
  <si>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</si>
  <si>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</si>
  <si>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</si>
  <si>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</si>
  <si>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</si>
  <si>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</si>
  <si>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</si>
  <si>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</si>
  <si>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</si>
  <si>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</si>
  <si>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</si>
  <si>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</si>
  <si>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</si>
  <si>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</si>
  <si>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</si>
  <si>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</si>
  <si>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</si>
  <si>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</si>
  <si>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</si>
  <si>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</si>
  <si>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</si>
  <si>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</si>
  <si>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</si>
  <si>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</si>
  <si>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</si>
  <si>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</si>
  <si>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</si>
  <si>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</si>
  <si>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</si>
  <si>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</si>
  <si>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</si>
  <si>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</si>
  <si>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</si>
  <si>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</si>
  <si>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</si>
  <si>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</si>
  <si>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</si>
  <si>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</si>
  <si>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</si>
  <si>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</si>
  <si>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</si>
  <si>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</si>
  <si>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</si>
  <si>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</si>
  <si>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</si>
  <si>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</si>
  <si>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</si>
  <si>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</si>
  <si>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</si>
  <si>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</si>
  <si>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</si>
  <si>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</si>
  <si>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</si>
  <si>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</si>
  <si>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</si>
  <si>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</si>
  <si>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</si>
  <si>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</si>
  <si>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</si>
  <si>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</si>
  <si>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</si>
  <si>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</si>
  <si>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</si>
  <si>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</si>
  <si>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</si>
  <si>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</si>
  <si>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</si>
  <si>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</si>
  <si>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</si>
  <si>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</si>
  <si>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</si>
  <si>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</si>
  <si>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</si>
  <si>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</si>
  <si>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</si>
  <si>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</si>
  <si>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</si>
  <si>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</si>
  <si>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</si>
  <si>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</si>
  <si>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</si>
  <si>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</si>
  <si>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</si>
  <si>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</si>
  <si>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</si>
  <si>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</si>
  <si>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</si>
  <si>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</si>
  <si>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</si>
  <si>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</si>
  <si>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</si>
  <si>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</si>
  <si>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</si>
  <si>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</si>
  <si>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</si>
  <si>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</si>
  <si>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</si>
  <si>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</si>
  <si>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</si>
  <si>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</si>
  <si>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</si>
  <si>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</si>
  <si>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</si>
  <si>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</si>
  <si>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</si>
  <si>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</si>
  <si>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</si>
  <si>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</si>
  <si>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</si>
  <si>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</si>
  <si>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</si>
  <si>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</si>
  <si>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</si>
  <si>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</si>
  <si>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</si>
  <si>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</si>
  <si>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</si>
  <si>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</si>
  <si>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</si>
  <si>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</si>
  <si>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</si>
  <si>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</si>
  <si>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</si>
  <si>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</si>
  <si>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</si>
  <si>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</si>
  <si>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</si>
  <si>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</si>
  <si>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</si>
  <si>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</si>
  <si>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</si>
  <si>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</si>
  <si>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</si>
  <si>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</si>
  <si>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</si>
  <si>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</si>
  <si>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</si>
  <si>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</si>
  <si>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</si>
  <si>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</si>
  <si>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</si>
  <si>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</si>
  <si>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</si>
  <si>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</si>
  <si>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</si>
  <si>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</si>
  <si>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</si>
  <si>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</si>
  <si>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</si>
  <si>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</si>
  <si>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</si>
  <si>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</si>
  <si>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</si>
  <si>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</si>
  <si>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</si>
  <si>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</si>
  <si>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</si>
  <si>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</si>
  <si>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</si>
  <si>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</si>
  <si>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</si>
  <si>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</si>
  <si>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</si>
  <si>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</si>
  <si>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</si>
  <si>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</si>
  <si>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</si>
  <si>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</si>
  <si>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</si>
  <si>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</si>
  <si>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</si>
  <si>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</si>
  <si>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</si>
  <si>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</si>
  <si>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</si>
  <si>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</si>
  <si>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</si>
  <si>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</si>
  <si>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</si>
  <si>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</si>
  <si>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</si>
  <si>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</si>
  <si>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</si>
  <si>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</si>
  <si>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</si>
  <si>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</si>
  <si>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</si>
  <si>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</si>
  <si>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</si>
  <si>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</si>
  <si>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</si>
  <si>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</si>
  <si>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</si>
  <si>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</si>
  <si>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</si>
  <si>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</si>
  <si>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</si>
  <si>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</si>
  <si>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</si>
  <si>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</si>
  <si>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</si>
  <si>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</si>
  <si>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</si>
  <si>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</si>
  <si>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</si>
  <si>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</si>
  <si>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</si>
  <si>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</si>
  <si>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</si>
  <si>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</si>
  <si>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</si>
  <si>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</si>
  <si>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</si>
  <si>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</si>
  <si>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</si>
  <si>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</si>
  <si>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</si>
  <si>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</si>
  <si>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</si>
  <si>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</si>
  <si>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</si>
  <si>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</si>
  <si>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</si>
  <si>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</si>
  <si>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</si>
  <si>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</si>
  <si>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</si>
  <si>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</si>
  <si>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</si>
  <si>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</si>
  <si>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</si>
  <si>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</si>
  <si>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</si>
  <si>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</si>
  <si>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</si>
  <si>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</si>
  <si>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</si>
  <si>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</si>
  <si>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</si>
  <si>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</si>
  <si>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</si>
  <si>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</si>
  <si>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</si>
  <si>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</si>
  <si>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</si>
  <si>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</si>
  <si>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</si>
  <si>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</si>
  <si>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</si>
  <si>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</si>
  <si>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</si>
  <si>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</si>
  <si>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</si>
  <si>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</si>
  <si>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</si>
  <si>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</si>
  <si>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</si>
  <si>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</si>
  <si>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</si>
  <si>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</si>
  <si>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</si>
  <si>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</si>
  <si>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</si>
  <si>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</si>
  <si>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</si>
  <si>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</si>
  <si>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</si>
  <si>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</si>
  <si>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</si>
  <si>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</si>
  <si>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</si>
  <si>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</si>
  <si>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</si>
  <si>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</si>
  <si>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</si>
  <si>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</si>
  <si>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</si>
  <si>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</si>
  <si>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</si>
  <si>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</si>
  <si>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</si>
  <si>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</si>
  <si>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</si>
  <si>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</si>
  <si>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</si>
  <si>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</si>
  <si>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</si>
  <si>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</si>
  <si>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</si>
  <si>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</si>
  <si>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</si>
  <si>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</si>
  <si>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</si>
  <si>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</si>
  <si>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</si>
  <si>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</si>
  <si>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</si>
  <si>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</si>
  <si>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</si>
  <si>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</si>
  <si>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</si>
  <si>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</si>
  <si>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</si>
  <si>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</si>
  <si>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</si>
  <si>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</si>
  <si>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</si>
  <si>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</si>
  <si>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</si>
  <si>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</si>
  <si>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</si>
  <si>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</si>
  <si>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</si>
  <si>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</si>
  <si>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</si>
  <si>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</si>
  <si>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</si>
  <si>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</si>
  <si>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</si>
  <si>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</si>
  <si>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</si>
  <si>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</si>
  <si>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</si>
  <si>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</si>
  <si>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</si>
  <si>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</si>
  <si>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</si>
  <si>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</si>
  <si>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</si>
  <si>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</si>
  <si>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</si>
  <si>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</si>
  <si>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</si>
  <si>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</si>
  <si>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</si>
  <si>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</si>
  <si>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</si>
  <si>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</si>
  <si>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</si>
  <si>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</si>
  <si>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</si>
  <si>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</si>
  <si>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</si>
  <si>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</si>
  <si>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</si>
  <si>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</si>
  <si>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</si>
  <si>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</si>
  <si>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</si>
  <si>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</si>
  <si>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</si>
  <si>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</si>
  <si>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</si>
  <si>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</si>
  <si>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</si>
  <si>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</si>
  <si>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</si>
  <si>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</si>
  <si>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</si>
  <si>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</si>
  <si>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</si>
  <si>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</si>
  <si>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</si>
  <si>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</si>
  <si>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</si>
  <si>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</si>
  <si>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</si>
  <si>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</si>
  <si>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</si>
  <si>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</si>
  <si>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</si>
  <si>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</si>
  <si>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</si>
  <si>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</si>
  <si>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</si>
  <si>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</si>
  <si>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</si>
  <si>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</si>
  <si>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</si>
  <si>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</si>
  <si>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</si>
  <si>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</si>
  <si>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</si>
  <si>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</si>
  <si>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</si>
  <si>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</si>
  <si>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</si>
  <si>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</si>
  <si>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</si>
  <si>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</si>
  <si>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</si>
  <si>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</si>
  <si>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</si>
  <si>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</si>
  <si>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</si>
  <si>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</si>
  <si>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</si>
  <si>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</si>
  <si>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</si>
  <si>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</si>
  <si>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</si>
  <si>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</si>
  <si>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</si>
  <si>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</si>
  <si>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</si>
  <si>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</si>
  <si>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</si>
  <si>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</si>
  <si>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</si>
  <si>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</si>
  <si>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</si>
  <si>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</si>
  <si>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</si>
  <si>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</si>
  <si>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</si>
  <si>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</si>
  <si>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</si>
  <si>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</si>
  <si>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</si>
  <si>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</si>
  <si>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</si>
  <si>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</si>
  <si>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</si>
  <si>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</si>
  <si>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</si>
  <si>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</si>
  <si>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</si>
  <si>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</si>
  <si>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</si>
  <si>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</si>
  <si>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</si>
  <si>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</si>
  <si>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</si>
  <si>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</si>
  <si>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</si>
  <si>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</si>
  <si>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</si>
  <si>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</si>
  <si>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</si>
  <si>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</si>
  <si>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</si>
  <si>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</si>
  <si>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</si>
  <si>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</si>
  <si>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</si>
  <si>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</si>
  <si>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</si>
  <si>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</si>
  <si>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</si>
  <si>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</si>
  <si>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</si>
  <si>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</si>
  <si>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</si>
  <si>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</si>
  <si>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</si>
  <si>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</si>
  <si>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</si>
  <si>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</si>
  <si>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</si>
  <si>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</si>
  <si>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</si>
  <si>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</si>
  <si>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</si>
  <si>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</si>
  <si>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</si>
  <si>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</si>
  <si>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</si>
  <si>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</si>
  <si>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</si>
  <si>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</si>
  <si>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</si>
  <si>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</si>
  <si>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</si>
  <si>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</si>
  <si>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</si>
  <si>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</si>
  <si>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</si>
  <si>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</si>
  <si>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</si>
  <si>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</si>
  <si>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</si>
  <si>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</si>
  <si>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</si>
  <si>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</si>
  <si>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</si>
  <si>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</si>
  <si>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</si>
  <si>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</si>
  <si>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</si>
  <si>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</si>
  <si>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</si>
  <si>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</si>
  <si>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</si>
  <si>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</si>
  <si>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</si>
  <si>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</si>
  <si>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</si>
  <si>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</si>
  <si>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</si>
  <si>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</si>
  <si>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</si>
  <si>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</si>
  <si>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</si>
  <si>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</si>
  <si>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</si>
  <si>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</si>
  <si>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</si>
  <si>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</si>
  <si>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</si>
  <si>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</si>
  <si>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</si>
  <si>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</si>
  <si>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</si>
  <si>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</si>
  <si>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</si>
  <si>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</si>
  <si>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</si>
  <si>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</si>
  <si>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</si>
  <si>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</si>
  <si>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</si>
  <si>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</si>
  <si>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</si>
  <si>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</si>
  <si>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</si>
  <si>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</si>
  <si>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</si>
  <si>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</si>
  <si>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</si>
  <si>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</si>
  <si>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</si>
  <si>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</si>
  <si>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</si>
  <si>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</si>
  <si>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</si>
  <si>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</si>
  <si>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</si>
  <si>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</si>
  <si>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</si>
  <si>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</si>
  <si>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</si>
  <si>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</si>
  <si>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</si>
  <si>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</si>
  <si>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</si>
  <si>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</si>
  <si>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</si>
  <si>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</si>
  <si>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</si>
  <si>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</si>
  <si>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</si>
  <si>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</si>
  <si>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</si>
  <si>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</si>
  <si>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</si>
  <si>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</si>
  <si>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</si>
  <si>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</si>
  <si>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</si>
  <si>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</si>
  <si>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</si>
  <si>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</si>
  <si>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</si>
  <si>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</si>
  <si>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</si>
  <si>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</si>
  <si>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</si>
  <si>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</si>
  <si>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</si>
  <si>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</si>
  <si>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</si>
  <si>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</si>
  <si>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</si>
  <si>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</si>
  <si>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</si>
  <si>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</si>
  <si>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</si>
  <si>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</si>
  <si>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</si>
  <si>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</si>
  <si>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</si>
  <si>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</si>
  <si>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</si>
  <si>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</si>
  <si>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</si>
  <si>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</si>
  <si>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</si>
  <si>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</si>
  <si>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</si>
  <si>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</si>
  <si>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</si>
  <si>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</si>
  <si>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</si>
  <si>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</si>
  <si>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</si>
  <si>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</si>
  <si>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</si>
  <si>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</si>
  <si>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</si>
  <si>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</si>
  <si>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</si>
  <si>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</si>
  <si>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</si>
  <si>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</si>
  <si>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</si>
  <si>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</si>
  <si>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</si>
  <si>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</si>
  <si>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</si>
  <si>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</si>
  <si>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</si>
  <si>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</si>
  <si>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</si>
  <si>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</si>
  <si>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</si>
  <si>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</si>
  <si>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</si>
  <si>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</si>
  <si>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</si>
  <si>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</si>
  <si>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</si>
  <si>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</si>
  <si>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</si>
  <si>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</si>
  <si>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</si>
  <si>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</si>
  <si>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</si>
  <si>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</si>
  <si>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</si>
  <si>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</si>
  <si>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</si>
  <si>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</si>
  <si>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</si>
  <si>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</si>
  <si>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</si>
  <si>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</si>
  <si>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</si>
  <si>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</si>
  <si>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</si>
  <si>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</si>
  <si>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</si>
  <si>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</si>
  <si>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</si>
  <si>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</si>
  <si>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</si>
  <si>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</si>
  <si>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</si>
  <si>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</si>
  <si>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</si>
  <si>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</si>
  <si>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</si>
  <si>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</si>
  <si>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</si>
  <si>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</si>
  <si>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</si>
  <si>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</si>
  <si>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</si>
  <si>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</si>
  <si>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</si>
  <si>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</si>
  <si>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</si>
  <si>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</si>
  <si>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</si>
  <si>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</si>
  <si>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</si>
  <si>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</si>
  <si>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</si>
  <si>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</si>
  <si>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</si>
  <si>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</si>
  <si>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</si>
  <si>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</si>
  <si>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</si>
  <si>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</si>
  <si>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</si>
  <si>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</si>
  <si>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</si>
  <si>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</si>
  <si>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</si>
  <si>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</si>
  <si>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</si>
  <si>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</si>
  <si>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</si>
  <si>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</si>
  <si>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</si>
  <si>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</si>
  <si>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</si>
  <si>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</si>
  <si>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</si>
  <si>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</si>
  <si>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</si>
  <si>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</si>
  <si>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</si>
  <si>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</si>
  <si>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</si>
  <si>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</si>
  <si>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</si>
  <si>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</si>
  <si>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</si>
  <si>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</si>
  <si>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</si>
  <si>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</si>
  <si>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</si>
  <si>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</si>
  <si>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</si>
  <si>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</si>
  <si>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</si>
  <si>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</si>
  <si>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</si>
  <si>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</si>
  <si>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</si>
  <si>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</si>
  <si>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</si>
  <si>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</si>
  <si>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</si>
  <si>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</si>
  <si>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</si>
  <si>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</si>
  <si>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</si>
  <si>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</si>
  <si>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</si>
  <si>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</si>
  <si>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</si>
  <si>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</si>
  <si>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</si>
  <si>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</si>
  <si>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</si>
  <si>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</si>
  <si>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</si>
  <si>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</si>
  <si>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</si>
  <si>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</si>
  <si>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</si>
  <si>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</si>
  <si>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</si>
  <si>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</si>
  <si>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</si>
  <si>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</si>
  <si>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</si>
  <si>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</si>
  <si>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</si>
  <si>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</si>
  <si>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</si>
  <si>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</si>
  <si>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</si>
  <si>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</si>
  <si>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</si>
  <si>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</si>
  <si>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</si>
  <si>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</si>
  <si>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</si>
  <si>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</si>
  <si>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</si>
  <si>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</si>
  <si>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</si>
  <si>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</si>
  <si>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</si>
  <si>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</si>
  <si>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</si>
  <si>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</si>
  <si>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</si>
  <si>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</si>
  <si>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</si>
  <si>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</si>
  <si>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</si>
  <si>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</si>
  <si>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</si>
  <si>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</si>
  <si>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</si>
  <si>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</si>
  <si>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</si>
  <si>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</si>
  <si>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</si>
  <si>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</si>
  <si>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</si>
  <si>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</si>
  <si>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</si>
  <si>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</si>
  <si>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</si>
  <si>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</si>
  <si>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</si>
  <si>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</si>
  <si>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</si>
  <si>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</si>
  <si>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</si>
  <si>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</si>
  <si>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</si>
  <si>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</si>
  <si>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</si>
  <si>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</si>
  <si>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</si>
  <si>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</si>
  <si>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</si>
  <si>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</si>
  <si>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</si>
  <si>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</si>
  <si>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</si>
  <si>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</si>
  <si>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</si>
  <si>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</si>
  <si>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</si>
  <si>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</si>
  <si>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</si>
  <si>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</si>
  <si>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</si>
  <si>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</si>
  <si>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</si>
  <si>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</si>
  <si>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</si>
  <si>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</si>
  <si>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</si>
  <si>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</si>
  <si>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</si>
  <si>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</si>
  <si>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</si>
  <si>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</si>
  <si>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</si>
  <si>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</si>
  <si>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</si>
  <si>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</si>
  <si>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</si>
  <si>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</si>
  <si>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</si>
  <si>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</si>
  <si>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</si>
  <si>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</si>
  <si>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</si>
  <si>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</si>
  <si>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</si>
  <si>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</si>
  <si>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</si>
  <si>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</si>
  <si>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</si>
  <si>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</si>
  <si>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</si>
  <si>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</si>
  <si>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</si>
  <si>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</si>
  <si>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</si>
  <si>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</si>
  <si>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</si>
  <si>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</si>
  <si>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</si>
  <si>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</si>
  <si>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</si>
  <si>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</si>
  <si>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</si>
  <si>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</si>
  <si>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</si>
  <si>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</si>
  <si>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</si>
  <si>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</si>
  <si>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</si>
  <si>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</si>
  <si>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</si>
  <si>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</si>
  <si>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</si>
  <si>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</si>
  <si>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</si>
  <si>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</si>
  <si>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</si>
  <si>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</si>
  <si>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</si>
  <si>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</si>
  <si>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</si>
  <si>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</si>
  <si>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</si>
  <si>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</si>
  <si>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</si>
  <si>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</si>
  <si>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</si>
  <si>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</si>
  <si>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</si>
  <si>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</si>
  <si>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</si>
  <si>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</si>
  <si>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</si>
  <si>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</si>
  <si>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</si>
  <si>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</si>
  <si>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</si>
  <si>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</si>
  <si>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</si>
  <si>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</si>
  <si>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</si>
  <si>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</si>
  <si>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</si>
  <si>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</si>
  <si>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</si>
  <si>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</si>
  <si>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</si>
  <si>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</si>
  <si>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</si>
  <si>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</si>
  <si>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</si>
  <si>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</si>
  <si>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</si>
  <si>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</si>
  <si>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</si>
  <si>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</si>
  <si>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</si>
  <si>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</si>
  <si>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</si>
  <si>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</si>
  <si>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</si>
  <si>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</si>
  <si>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</si>
  <si>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</si>
  <si>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</si>
  <si>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</si>
  <si>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</si>
  <si>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</si>
  <si>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</si>
  <si>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</si>
  <si>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</si>
  <si>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</si>
  <si>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</si>
  <si>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</si>
  <si>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</si>
  <si>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</si>
  <si>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</si>
  <si>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</si>
  <si>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</si>
  <si>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</si>
  <si>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</si>
  <si>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</si>
  <si>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</si>
  <si>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</si>
  <si>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</si>
  <si>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</si>
  <si>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</si>
  <si>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</si>
  <si>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</si>
  <si>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</si>
  <si>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</si>
  <si>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</si>
  <si>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</si>
  <si>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</si>
  <si>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</si>
  <si>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</si>
  <si>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</si>
  <si>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</si>
  <si>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</si>
  <si>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</si>
  <si>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</si>
  <si>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</si>
  <si>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</si>
  <si>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</si>
  <si>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</si>
  <si>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</si>
  <si>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</si>
  <si>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</si>
  <si>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</si>
  <si>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</si>
  <si>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</si>
  <si>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</si>
  <si>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</si>
  <si>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</si>
  <si>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</si>
  <si>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</si>
  <si>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</si>
  <si>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</si>
  <si>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</si>
  <si>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</si>
  <si>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</si>
  <si>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</si>
  <si>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</si>
  <si>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</si>
  <si>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</si>
  <si>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</si>
  <si>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</si>
  <si>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</si>
  <si>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</si>
  <si>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</si>
  <si>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</si>
  <si>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</si>
  <si>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</si>
  <si>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</si>
  <si>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</si>
  <si>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</si>
  <si>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</si>
  <si>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</si>
  <si>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</si>
  <si>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</si>
  <si>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</si>
  <si>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</si>
  <si>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</si>
  <si>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</si>
  <si>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</si>
  <si>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</si>
  <si>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</si>
  <si>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</si>
  <si>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</si>
  <si>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</si>
  <si>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</si>
  <si>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</si>
  <si>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</si>
  <si>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</si>
  <si>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</si>
  <si>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</si>
  <si>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</si>
  <si>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</si>
  <si>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</si>
  <si>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</si>
  <si>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</si>
  <si>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</si>
  <si>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</si>
  <si>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</si>
  <si>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</si>
  <si>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</si>
  <si>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</si>
  <si>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</si>
  <si>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</si>
  <si>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</si>
  <si>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</si>
  <si>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</si>
  <si>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</si>
  <si>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</si>
  <si>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</si>
  <si>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</si>
  <si>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</si>
  <si>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</si>
  <si>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</si>
  <si>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</si>
  <si>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</si>
  <si>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</si>
  <si>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</si>
  <si>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</si>
  <si>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</si>
  <si>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</si>
  <si>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</si>
  <si>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</si>
  <si>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</si>
  <si>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</si>
  <si>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</si>
  <si>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</si>
  <si>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</si>
  <si>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</si>
  <si>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</si>
  <si>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</si>
  <si>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</si>
  <si>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</si>
  <si>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</si>
  <si>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</si>
  <si>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</si>
  <si>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</si>
  <si>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</si>
  <si>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</si>
  <si>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</si>
  <si>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</si>
  <si>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</si>
  <si>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</si>
  <si>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</si>
  <si>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</si>
  <si>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</si>
  <si>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</si>
  <si>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</si>
  <si>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</si>
  <si>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</si>
  <si>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</si>
  <si>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</si>
  <si>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</si>
  <si>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</si>
  <si>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</si>
  <si>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</si>
  <si>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</si>
  <si>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</si>
  <si>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</si>
  <si>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</si>
  <si>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</si>
  <si>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</si>
  <si>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</si>
  <si>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</si>
  <si>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</si>
  <si>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</si>
  <si>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</si>
  <si>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</si>
  <si>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</si>
  <si>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</si>
  <si>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</si>
  <si>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</si>
  <si>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</si>
  <si>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</si>
  <si>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</si>
  <si>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</si>
  <si>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</si>
  <si>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</si>
  <si>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</si>
  <si>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</si>
  <si>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</si>
  <si>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</si>
  <si>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</si>
  <si>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</si>
  <si>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</si>
  <si>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</si>
  <si>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</si>
  <si>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</si>
  <si>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</si>
  <si>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</si>
  <si>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</si>
  <si>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</si>
  <si>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</si>
  <si>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</si>
  <si>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</si>
  <si>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</si>
  <si>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</si>
  <si>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</si>
  <si>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</si>
  <si>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</si>
  <si>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</si>
  <si>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</si>
  <si>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</si>
  <si>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</si>
  <si>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</si>
  <si>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</si>
  <si>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</si>
  <si>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</si>
  <si>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</si>
  <si>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</si>
  <si>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</si>
  <si>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</si>
  <si>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</si>
  <si>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</si>
  <si>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</si>
  <si>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</si>
  <si>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</si>
  <si>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</si>
  <si>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</si>
  <si>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</si>
  <si>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</si>
  <si>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</si>
  <si>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</si>
  <si>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</si>
  <si>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</si>
  <si>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</si>
  <si>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</si>
  <si>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</si>
  <si>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</si>
  <si>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</si>
  <si>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</si>
  <si>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</si>
  <si>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</si>
  <si>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</si>
  <si>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</si>
  <si>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</si>
  <si>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</si>
  <si>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</si>
  <si>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</si>
  <si>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</si>
  <si>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</si>
  <si>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</si>
  <si>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</si>
  <si>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</si>
  <si>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</si>
  <si>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</si>
  <si>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</si>
  <si>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</si>
  <si>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</si>
  <si>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</si>
  <si>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</si>
  <si>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</si>
  <si>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</si>
  <si>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</si>
  <si>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</si>
  <si>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</si>
  <si>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</si>
  <si>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</si>
  <si>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</si>
  <si>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</si>
  <si>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</si>
  <si>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</si>
  <si>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</si>
  <si>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</si>
  <si>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</si>
  <si>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</si>
  <si>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</si>
  <si>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</si>
  <si>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</si>
  <si>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</si>
  <si>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</si>
  <si>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</si>
  <si>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</si>
  <si>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</si>
  <si>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</si>
  <si>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</si>
  <si>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</si>
  <si>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</si>
  <si>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</si>
  <si>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</si>
  <si>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</si>
  <si>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</si>
  <si>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</si>
  <si>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</si>
  <si>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</si>
  <si>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</si>
  <si>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</si>
  <si>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</si>
  <si>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</si>
  <si>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</si>
  <si>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</si>
  <si>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</si>
  <si>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</si>
  <si>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</si>
  <si>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</si>
  <si>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</si>
  <si>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</si>
  <si>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</si>
  <si>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</si>
  <si>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</si>
  <si>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</si>
  <si>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</si>
  <si>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</si>
  <si>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</si>
  <si>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</si>
  <si>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</si>
  <si>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</si>
  <si>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</si>
  <si>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</si>
  <si>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</si>
  <si>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</si>
  <si>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</si>
  <si>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</si>
  <si>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</si>
  <si>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</si>
  <si>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</si>
  <si>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</si>
  <si>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</si>
  <si>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</si>
  <si>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</si>
  <si>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</si>
  <si>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</si>
  <si>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</si>
  <si>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</si>
  <si>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</si>
  <si>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</si>
  <si>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</si>
  <si>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</si>
  <si>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</si>
  <si>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</si>
  <si>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</si>
  <si>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</si>
  <si>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</si>
  <si>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</si>
  <si>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</si>
  <si>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</si>
  <si>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</si>
  <si>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</si>
  <si>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</si>
  <si>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</si>
  <si>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</si>
  <si>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</si>
  <si>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</si>
  <si>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</si>
  <si>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</si>
  <si>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</si>
  <si>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</si>
  <si>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</si>
  <si>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</si>
  <si>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</si>
  <si>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</si>
  <si>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</si>
  <si>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</si>
  <si>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</si>
  <si>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</si>
  <si>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</si>
  <si>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</si>
  <si>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</si>
  <si>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</si>
  <si>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</si>
  <si>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</si>
  <si>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</si>
  <si>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</si>
  <si>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</si>
  <si>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</si>
  <si>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</si>
  <si>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</si>
  <si>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</si>
  <si>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</si>
  <si>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</si>
  <si>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</si>
  <si>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</si>
  <si>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</si>
  <si>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</si>
  <si>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</si>
  <si>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</si>
  <si>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</si>
  <si>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</si>
  <si>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</si>
  <si>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</si>
  <si>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</si>
  <si>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</si>
  <si>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</si>
  <si>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</si>
  <si>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</si>
  <si>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</si>
  <si>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</si>
  <si>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</si>
  <si>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</si>
  <si>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</si>
  <si>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</si>
  <si>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</si>
  <si>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</si>
  <si>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</si>
  <si>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</si>
  <si>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</si>
  <si>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</si>
  <si>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</si>
  <si>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</si>
  <si>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</si>
  <si>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</si>
  <si>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</si>
  <si>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</si>
  <si>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</si>
  <si>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</si>
  <si>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</si>
  <si>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</si>
  <si>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</si>
  <si>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</si>
  <si>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</si>
  <si>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</si>
  <si>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</si>
  <si>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</si>
  <si>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</si>
  <si>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</si>
  <si>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</si>
  <si>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</si>
  <si>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</si>
  <si>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</si>
  <si>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</si>
  <si>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</si>
  <si>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</si>
  <si>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</si>
  <si>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</si>
  <si>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</si>
  <si>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</si>
  <si>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</si>
  <si>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</si>
  <si>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</si>
  <si>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</si>
  <si>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</si>
  <si>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</si>
  <si>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</si>
  <si>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</si>
  <si>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</si>
  <si>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</si>
  <si>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</si>
  <si>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</si>
  <si>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</si>
  <si>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</si>
  <si>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</si>
  <si>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</si>
  <si>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</si>
  <si>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</si>
  <si>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</si>
  <si>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</si>
  <si>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</si>
  <si>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</si>
  <si>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</si>
  <si>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</si>
  <si>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</si>
  <si>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</si>
  <si>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</si>
  <si>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</si>
  <si>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</si>
  <si>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</si>
  <si>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</si>
  <si>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</si>
  <si>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</si>
  <si>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</si>
  <si>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</si>
  <si>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</si>
  <si>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</si>
  <si>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</si>
  <si>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</si>
  <si>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</si>
  <si>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</si>
  <si>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</si>
  <si>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</si>
  <si>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</si>
  <si>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</si>
  <si>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</si>
  <si>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</si>
  <si>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</si>
  <si>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</si>
  <si>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</si>
  <si>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</si>
  <si>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</si>
  <si>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</si>
  <si>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</si>
  <si>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</si>
  <si>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</si>
  <si>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</si>
  <si>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</si>
  <si>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</si>
  <si>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</si>
  <si>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</si>
  <si>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</si>
  <si>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</si>
  <si>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</si>
  <si>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</si>
  <si>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</si>
  <si>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</si>
  <si>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</si>
  <si>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</si>
  <si>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</si>
  <si>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</si>
  <si>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</si>
  <si>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</si>
  <si>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</si>
  <si>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</si>
  <si>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</si>
  <si>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</si>
  <si>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</si>
  <si>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</si>
  <si>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</si>
  <si>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</si>
  <si>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</si>
  <si>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</si>
  <si>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</si>
  <si>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</si>
  <si>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</si>
  <si>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</si>
  <si>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</si>
  <si>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</si>
  <si>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</si>
  <si>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</si>
  <si>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</si>
  <si>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</si>
  <si>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</si>
  <si>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</si>
  <si>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</si>
  <si>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</si>
  <si>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</si>
  <si>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</si>
  <si>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</si>
  <si>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</si>
  <si>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</si>
  <si>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</si>
  <si>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</si>
  <si>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</si>
  <si>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</si>
  <si>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</si>
  <si>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</si>
  <si>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</si>
  <si>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</si>
  <si>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</si>
  <si>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</si>
  <si>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</si>
  <si>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</si>
  <si>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</si>
  <si>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</si>
  <si>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</si>
  <si>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</si>
  <si>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</si>
  <si>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</si>
  <si>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</si>
  <si>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</si>
  <si>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</si>
  <si>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</si>
  <si>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</si>
  <si>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</si>
  <si>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</si>
  <si>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</si>
  <si>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</si>
  <si>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</si>
  <si>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</si>
  <si>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</si>
  <si>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</si>
  <si>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</si>
  <si>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</si>
  <si>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</si>
  <si>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</si>
  <si>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</si>
  <si>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</si>
  <si>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</si>
  <si>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</si>
  <si>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</si>
  <si>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</si>
  <si>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</si>
  <si>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</si>
  <si>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</si>
  <si>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</si>
  <si>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</si>
  <si>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</si>
  <si>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</si>
  <si>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</si>
  <si>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</si>
  <si>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</si>
  <si>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</si>
  <si>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</si>
  <si>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</si>
  <si>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</si>
  <si>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</si>
  <si>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</si>
  <si>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</si>
  <si>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</si>
  <si>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</si>
  <si>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</si>
  <si>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</si>
  <si>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</si>
  <si>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</si>
  <si>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</si>
  <si>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</si>
  <si>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</si>
  <si>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</si>
  <si>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</si>
  <si>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</si>
  <si>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</si>
  <si>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</si>
  <si>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</si>
  <si>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</si>
  <si>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</si>
  <si>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</si>
  <si>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</si>
  <si>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</si>
  <si>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</si>
  <si>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</si>
  <si>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</si>
  <si>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</si>
  <si>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</si>
  <si>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</si>
  <si>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</si>
  <si>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</si>
  <si>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</si>
  <si>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</si>
  <si>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</si>
  <si>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</si>
  <si>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</si>
  <si>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</si>
  <si>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</si>
  <si>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</si>
  <si>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</si>
  <si>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</si>
  <si>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</si>
  <si>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</si>
  <si>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</si>
  <si>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</si>
  <si>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</si>
  <si>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</si>
  <si>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</si>
  <si>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</si>
  <si>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</si>
  <si>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</si>
  <si>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</si>
  <si>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</si>
  <si>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</si>
  <si>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</si>
  <si>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</si>
  <si>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</si>
  <si>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</si>
  <si>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</si>
  <si>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</si>
  <si>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</si>
  <si>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</si>
  <si>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</si>
  <si>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</si>
  <si>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</si>
  <si>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</si>
  <si>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</si>
  <si>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</si>
  <si>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</si>
  <si>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</si>
  <si>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</si>
  <si>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</si>
  <si>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</si>
  <si>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</si>
  <si>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</si>
  <si>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</si>
  <si>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</si>
  <si>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</si>
  <si>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</si>
  <si>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</si>
  <si>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</si>
  <si>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</si>
  <si>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</si>
  <si>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</si>
  <si>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</si>
  <si>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</si>
  <si>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</si>
  <si>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</si>
  <si>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</si>
  <si>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</si>
  <si>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</si>
  <si>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</si>
  <si>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</si>
  <si>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</si>
  <si>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</si>
  <si>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</si>
  <si>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</si>
  <si>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</si>
  <si>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</si>
  <si>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</si>
  <si>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</si>
  <si>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</si>
  <si>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</si>
  <si>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</si>
  <si>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</si>
  <si>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</si>
  <si>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</si>
  <si>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</si>
  <si>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</si>
  <si>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</si>
  <si>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</si>
  <si>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</si>
  <si>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</si>
  <si>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</si>
  <si>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</si>
  <si>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</si>
  <si>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</si>
  <si>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</si>
  <si>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</si>
  <si>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</si>
  <si>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</si>
  <si>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</si>
  <si>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</si>
  <si>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</si>
  <si>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</si>
  <si>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</si>
  <si>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</si>
  <si>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</si>
  <si>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</si>
  <si>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</si>
  <si>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</si>
  <si>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</si>
  <si>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</si>
  <si>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</si>
  <si>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</si>
  <si>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</si>
  <si>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</si>
  <si>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</si>
  <si>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</si>
  <si>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</si>
  <si>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</si>
  <si>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</si>
  <si>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</si>
  <si>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</si>
  <si>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</si>
  <si>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</si>
  <si>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</si>
  <si>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</si>
  <si>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</si>
  <si>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</si>
  <si>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</si>
  <si>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</si>
  <si>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</si>
  <si>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</si>
  <si>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</si>
  <si>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</si>
  <si>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</si>
  <si>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</si>
  <si>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</si>
  <si>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</si>
  <si>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</si>
  <si>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</si>
  <si>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</si>
  <si>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</si>
  <si>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</si>
  <si>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</si>
  <si>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</si>
  <si>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</si>
  <si>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</si>
  <si>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</si>
  <si>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</si>
  <si>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</si>
  <si>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</si>
  <si>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</si>
  <si>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</si>
  <si>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</si>
  <si>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</si>
  <si>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</si>
  <si>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</si>
  <si>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</si>
  <si>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</si>
  <si>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</si>
  <si>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</si>
  <si>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</si>
  <si>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</si>
  <si>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</si>
  <si>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</si>
  <si>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</si>
  <si>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</si>
  <si>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</si>
  <si>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</si>
  <si>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</si>
  <si>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</si>
  <si>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</si>
  <si>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</si>
  <si>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</si>
  <si>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</si>
  <si>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</si>
  <si>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</si>
  <si>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</si>
  <si>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</si>
  <si>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</si>
  <si>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</si>
  <si>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</si>
  <si>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</si>
  <si>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</si>
  <si>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</si>
  <si>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</si>
  <si>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</si>
  <si>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</si>
  <si>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</si>
  <si>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</si>
  <si>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</si>
  <si>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</si>
  <si>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</si>
  <si>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</si>
  <si>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</si>
  <si>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</si>
  <si>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</si>
  <si>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</si>
  <si>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</si>
  <si>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</si>
  <si>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</si>
  <si>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</si>
  <si>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</si>
  <si>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</si>
  <si>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</si>
  <si>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</si>
  <si>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</si>
  <si>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</si>
  <si>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</si>
  <si>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</si>
  <si>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</si>
  <si>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</si>
  <si>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</si>
  <si>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</si>
  <si>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</si>
  <si>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</si>
  <si>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</si>
  <si>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</si>
  <si>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</si>
  <si>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</si>
  <si>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</si>
  <si>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</si>
  <si>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</si>
  <si>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</si>
  <si>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</si>
  <si>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</si>
  <si>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</si>
  <si>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</si>
  <si>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</si>
  <si>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</si>
  <si>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</si>
  <si>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</si>
  <si>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</si>
  <si>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</si>
  <si>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</si>
  <si>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</si>
  <si>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</si>
  <si>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</si>
  <si>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</si>
  <si>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</si>
  <si>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</si>
  <si>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</si>
  <si>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</si>
  <si>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</si>
  <si>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</si>
  <si>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</si>
  <si>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</si>
  <si>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</si>
  <si>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</si>
  <si>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</si>
  <si>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</si>
  <si>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</si>
  <si>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</si>
  <si>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</si>
  <si>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</si>
  <si>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</si>
  <si>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</si>
  <si>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</si>
  <si>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</si>
  <si>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</si>
  <si>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</si>
  <si>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</si>
  <si>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</si>
  <si>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</si>
  <si>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</si>
  <si>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</si>
  <si>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</si>
  <si>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</si>
  <si>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</si>
  <si>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</si>
  <si>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</si>
  <si>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</si>
  <si>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</si>
  <si>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</si>
  <si>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</si>
  <si>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</si>
  <si>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</si>
  <si>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</si>
  <si>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</si>
  <si>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</si>
  <si>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</si>
  <si>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</si>
  <si>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</si>
  <si>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</si>
  <si>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</si>
  <si>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</si>
  <si>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</si>
  <si>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</si>
  <si>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</si>
  <si>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</si>
  <si>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</si>
  <si>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</si>
  <si>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</si>
  <si>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</si>
  <si>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</si>
  <si>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</si>
  <si>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</si>
  <si>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</si>
  <si>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</si>
  <si>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</si>
  <si>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</si>
  <si>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</si>
  <si>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</si>
  <si>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</si>
  <si>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</si>
  <si>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</si>
  <si>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</si>
  <si>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</si>
  <si>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</si>
  <si>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</si>
  <si>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</si>
  <si>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</si>
  <si>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</si>
  <si>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</si>
  <si>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</si>
  <si>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</si>
  <si>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</si>
  <si>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</si>
  <si>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</si>
  <si>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</si>
  <si>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</si>
  <si>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</si>
  <si>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</si>
  <si>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</si>
  <si>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</si>
  <si>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</si>
  <si>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</si>
  <si>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</si>
  <si>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</si>
  <si>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</si>
  <si>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</si>
  <si>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</si>
  <si>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</si>
  <si>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</si>
  <si>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</si>
  <si>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</si>
  <si>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</si>
  <si>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</si>
  <si>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</si>
  <si>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</si>
  <si>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</si>
  <si>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</si>
  <si>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</si>
  <si>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</si>
  <si>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</si>
  <si>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</si>
  <si>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</si>
  <si>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</si>
  <si>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</si>
  <si>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</si>
  <si>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</si>
  <si>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</si>
  <si>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</si>
  <si>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</si>
  <si>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</si>
  <si>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</si>
  <si>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</si>
  <si>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</si>
  <si>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</si>
  <si>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</si>
  <si>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</si>
  <si>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</si>
  <si>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</si>
  <si>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</si>
  <si>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</si>
  <si>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</si>
  <si>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</si>
  <si>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</si>
  <si>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</si>
  <si>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</si>
  <si>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</si>
  <si>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</si>
  <si>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</si>
  <si>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</si>
  <si>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</si>
  <si>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</si>
  <si>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</si>
  <si>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</si>
  <si>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</si>
  <si>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</si>
  <si>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</si>
  <si>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</si>
  <si>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</si>
  <si>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</si>
  <si>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</si>
  <si>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</si>
  <si>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</si>
  <si>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</si>
  <si>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</si>
  <si>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</si>
  <si>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</si>
  <si>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</si>
  <si>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</si>
  <si>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</si>
  <si>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</si>
  <si>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</si>
  <si>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</si>
  <si>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</si>
  <si>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</si>
  <si>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</si>
  <si>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</si>
  <si>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</si>
  <si>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</si>
  <si>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</si>
  <si>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</si>
  <si>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</si>
  <si>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</si>
  <si>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</si>
  <si>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</si>
  <si>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</si>
  <si>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</si>
  <si>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</si>
  <si>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</si>
  <si>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</si>
  <si>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</si>
  <si>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</si>
  <si>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</si>
  <si>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</si>
  <si>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</si>
  <si>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</si>
  <si>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</si>
  <si>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</si>
  <si>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</si>
  <si>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</si>
  <si>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</si>
  <si>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</si>
  <si>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</si>
  <si>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</si>
  <si>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</si>
  <si>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</si>
  <si>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</si>
  <si>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</si>
  <si>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</si>
  <si>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</si>
  <si>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</si>
  <si>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</si>
  <si>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</si>
  <si>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</si>
  <si>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</si>
  <si>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</si>
  <si>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</si>
  <si>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</si>
  <si>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</si>
  <si>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</si>
  <si>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</si>
  <si>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</si>
  <si>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</si>
  <si>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</si>
  <si>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</si>
  <si>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</si>
  <si>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</si>
  <si>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</si>
  <si>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</si>
  <si>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</si>
  <si>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</si>
  <si>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</si>
  <si>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</si>
  <si>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</si>
  <si>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</si>
  <si>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</si>
  <si>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</si>
  <si>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</si>
  <si>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</si>
  <si>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</si>
  <si>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</si>
  <si>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</si>
  <si>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</si>
  <si>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</si>
  <si>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</si>
  <si>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</si>
  <si>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</si>
  <si>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</si>
  <si>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</si>
  <si>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</si>
  <si>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</si>
  <si>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</si>
  <si>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</si>
  <si>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</si>
  <si>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</si>
  <si>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</si>
  <si>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</si>
  <si>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</si>
  <si>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</si>
  <si>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</si>
  <si>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</si>
  <si>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</si>
  <si>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</si>
  <si>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</si>
  <si>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</si>
  <si>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</si>
  <si>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</si>
  <si>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</si>
  <si>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</si>
  <si>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</si>
  <si>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</si>
  <si>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</si>
  <si>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</si>
  <si>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</si>
  <si>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</si>
  <si>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</si>
  <si>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</si>
  <si>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</si>
  <si>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</si>
  <si>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</si>
  <si>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</si>
  <si>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</si>
  <si>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</si>
  <si>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</si>
  <si>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</si>
  <si>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</si>
  <si>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</si>
  <si>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</si>
  <si>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</si>
  <si>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</si>
  <si>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</si>
  <si>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</si>
  <si>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</si>
  <si>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</si>
  <si>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</si>
  <si>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</si>
  <si>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</si>
  <si>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</si>
  <si>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</si>
  <si>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</si>
  <si>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</si>
  <si>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</si>
  <si>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</si>
  <si>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</si>
  <si>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</si>
  <si>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</si>
  <si>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</si>
  <si>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</si>
  <si>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</si>
  <si>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</si>
  <si>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</si>
  <si>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</si>
  <si>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</si>
  <si>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</si>
  <si>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</si>
  <si>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</si>
  <si>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</si>
  <si>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</si>
  <si>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</si>
  <si>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</si>
  <si>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</si>
  <si>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</si>
  <si>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</si>
  <si>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</si>
  <si>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</si>
  <si>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</si>
  <si>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</si>
  <si>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</si>
  <si>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</si>
  <si>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</si>
  <si>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</si>
  <si>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</si>
  <si>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</si>
  <si>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</si>
  <si>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</si>
  <si>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</si>
  <si>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</si>
  <si>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</si>
  <si>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</si>
  <si>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</si>
  <si>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</si>
  <si>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</si>
  <si>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</si>
  <si>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</si>
  <si>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</si>
  <si>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</si>
  <si>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</si>
  <si>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</si>
  <si>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</si>
  <si>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</si>
  <si>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</si>
  <si>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</si>
  <si>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</si>
  <si>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</si>
  <si>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</si>
  <si>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</si>
  <si>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</si>
  <si>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</si>
  <si>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</si>
  <si>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</si>
  <si>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</si>
  <si>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</si>
  <si>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</si>
  <si>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</si>
  <si>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</si>
  <si>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</si>
  <si>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</si>
  <si>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</si>
  <si>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</si>
  <si>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</si>
  <si>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</si>
  <si>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</si>
  <si>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</si>
  <si>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</si>
  <si>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</si>
  <si>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</si>
  <si>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</si>
  <si>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</si>
  <si>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</si>
  <si>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</si>
  <si>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</si>
  <si>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</si>
  <si>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</si>
  <si>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</si>
  <si>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</si>
  <si>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</si>
  <si>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</si>
  <si>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</si>
  <si>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</si>
  <si>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</si>
  <si>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</si>
  <si>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</si>
  <si>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</si>
  <si>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</si>
  <si>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</si>
  <si>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</si>
  <si>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</si>
  <si>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</si>
  <si>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</si>
  <si>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</si>
  <si>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</si>
  <si>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</si>
  <si>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</si>
  <si>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</si>
  <si>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</si>
  <si>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</si>
  <si>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</si>
  <si>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</si>
  <si>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</si>
  <si>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</si>
  <si>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</si>
  <si>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</si>
  <si>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</si>
  <si>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</si>
  <si>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</si>
  <si>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</si>
  <si>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</si>
  <si>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</si>
  <si>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</si>
  <si>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</si>
  <si>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</si>
  <si>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</si>
  <si>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</si>
  <si>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</si>
  <si>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</si>
  <si>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</si>
  <si>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</si>
  <si>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</si>
  <si>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</si>
  <si>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</si>
  <si>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</si>
  <si>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</si>
  <si>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</si>
  <si>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</si>
  <si>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</si>
  <si>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</si>
  <si>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</si>
  <si>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</si>
  <si>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</si>
  <si>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</si>
  <si>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</si>
  <si>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</si>
  <si>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</si>
  <si>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</si>
  <si>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</si>
  <si>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</si>
  <si>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</si>
  <si>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</si>
  <si>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</si>
  <si>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</si>
  <si>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</si>
  <si>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</si>
  <si>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</si>
  <si>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</si>
  <si>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</si>
  <si>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</si>
  <si>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</si>
  <si>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</si>
  <si>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</si>
  <si>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</si>
  <si>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</si>
  <si>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</si>
  <si>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</si>
  <si>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</si>
  <si>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</si>
  <si>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</si>
  <si>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</si>
  <si>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</si>
  <si>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</si>
  <si>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</si>
  <si>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</si>
  <si>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</si>
  <si>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</si>
  <si>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</si>
  <si>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</si>
  <si>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</si>
  <si>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</si>
  <si>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</si>
  <si>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</si>
  <si>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</si>
  <si>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</si>
  <si>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</si>
  <si>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</si>
  <si>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</si>
  <si>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</si>
  <si>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</si>
  <si>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</si>
  <si>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</si>
  <si>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</si>
  <si>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</si>
  <si>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</si>
  <si>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</si>
  <si>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</si>
  <si>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</si>
  <si>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</si>
  <si>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</si>
  <si>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</si>
  <si>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</si>
  <si>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</si>
  <si>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</si>
  <si>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</si>
  <si>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</si>
  <si>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</si>
  <si>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</si>
  <si>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</si>
  <si>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</si>
  <si>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</si>
  <si>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</si>
  <si>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</si>
  <si>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</si>
  <si>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</si>
  <si>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</si>
  <si>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</si>
  <si>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</si>
  <si>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</si>
  <si>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</si>
  <si>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</si>
  <si>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</si>
  <si>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</si>
  <si>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</si>
  <si>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</si>
  <si>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</si>
  <si>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</si>
  <si>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</si>
  <si>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</si>
  <si>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</si>
  <si>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</si>
  <si>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</si>
  <si>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</si>
  <si>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</si>
  <si>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</si>
  <si>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</si>
  <si>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</si>
  <si>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</si>
  <si>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</si>
  <si>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</si>
  <si>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</si>
  <si>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</si>
  <si>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</si>
  <si>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</si>
  <si>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</si>
  <si>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</si>
  <si>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</si>
  <si>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</si>
  <si>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</si>
  <si>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</si>
  <si>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</si>
  <si>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</si>
  <si>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</si>
  <si>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</si>
  <si>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</si>
  <si>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</si>
  <si>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</si>
  <si>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</si>
  <si>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</si>
  <si>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</si>
  <si>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</si>
  <si>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</si>
  <si>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</si>
  <si>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</si>
  <si>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</si>
  <si>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</si>
  <si>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</si>
  <si>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</si>
  <si>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</si>
  <si>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</si>
  <si>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</si>
  <si>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</si>
  <si>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</si>
  <si>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</si>
  <si>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</si>
  <si>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</si>
  <si>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</si>
  <si>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</si>
  <si>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</si>
  <si>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</si>
  <si>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</si>
  <si>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</si>
  <si>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</si>
  <si>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</si>
  <si>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</si>
  <si>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</si>
  <si>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</si>
  <si>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</si>
  <si>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</si>
  <si>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</si>
  <si>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</si>
  <si>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</si>
  <si>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</si>
  <si>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</si>
  <si>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</si>
  <si>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</si>
  <si>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</si>
  <si>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</si>
  <si>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</si>
  <si>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</si>
  <si>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</si>
  <si>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</si>
  <si>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</si>
  <si>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</si>
  <si>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</si>
  <si>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</si>
  <si>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</si>
  <si>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</si>
  <si>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</si>
  <si>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</si>
  <si>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</si>
  <si>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</si>
  <si>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</si>
  <si>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</si>
  <si>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</si>
  <si>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</si>
  <si>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</si>
  <si>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</si>
  <si>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</si>
  <si>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</si>
  <si>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</si>
  <si>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</si>
  <si>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</si>
  <si>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</si>
  <si>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</si>
  <si>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</si>
  <si>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</si>
  <si>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</si>
  <si>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</si>
  <si>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</si>
  <si>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</si>
  <si>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</si>
  <si>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</si>
  <si>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</si>
  <si>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</si>
  <si>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</si>
  <si>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</si>
  <si>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</si>
  <si>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</si>
  <si>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</si>
  <si>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</si>
  <si>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</si>
  <si>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</si>
  <si>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</si>
  <si>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</si>
  <si>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</si>
  <si>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</si>
  <si>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</si>
  <si>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</si>
  <si>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</si>
  <si>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</si>
  <si>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</si>
  <si>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</si>
  <si>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</si>
  <si>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</si>
  <si>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</si>
  <si>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</si>
  <si>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</si>
  <si>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</si>
  <si>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</si>
  <si>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</si>
  <si>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</si>
  <si>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</si>
  <si>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</si>
  <si>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</si>
  <si>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</si>
  <si>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</si>
  <si>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</si>
  <si>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</si>
  <si>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</si>
  <si>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</si>
  <si>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</si>
  <si>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</si>
  <si>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</si>
  <si>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</si>
  <si>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</si>
  <si>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</si>
  <si>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</si>
  <si>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</si>
  <si>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</si>
  <si>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</si>
  <si>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</si>
  <si>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</si>
  <si>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</si>
  <si>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</si>
  <si>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</si>
  <si>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</si>
  <si>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</si>
  <si>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</si>
  <si>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</si>
  <si>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</si>
  <si>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</si>
  <si>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</si>
  <si>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</si>
  <si>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</si>
  <si>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</si>
  <si>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</si>
  <si>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</si>
  <si>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</si>
  <si>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</si>
  <si>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</si>
  <si>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</si>
  <si>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</si>
  <si>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</si>
  <si>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</si>
  <si>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</si>
  <si>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</si>
  <si>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</si>
  <si>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</si>
  <si>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</si>
  <si>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</si>
  <si>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</si>
  <si>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</si>
  <si>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</si>
  <si>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</si>
  <si>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</si>
  <si>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</si>
  <si>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</si>
  <si>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</si>
  <si>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</si>
  <si>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</si>
  <si>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</si>
  <si>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</si>
  <si>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</si>
  <si>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</si>
  <si>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</si>
  <si>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</si>
  <si>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</si>
  <si>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</si>
  <si>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</si>
  <si>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</si>
  <si>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</si>
  <si>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</si>
  <si>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</si>
  <si>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</si>
  <si>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</si>
  <si>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</si>
  <si>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</si>
  <si>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</si>
  <si>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</si>
  <si>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</si>
  <si>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</si>
  <si>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</si>
  <si>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</si>
  <si>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</si>
  <si>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</si>
  <si>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</si>
  <si>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</si>
  <si>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</si>
  <si>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</si>
  <si>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</si>
  <si>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</si>
  <si>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</si>
  <si>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</si>
  <si>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</si>
  <si>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</si>
  <si>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</si>
  <si>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</si>
  <si>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</si>
  <si>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</si>
  <si>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</si>
  <si>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</si>
  <si>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</si>
  <si>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</si>
  <si>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</si>
  <si>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</si>
  <si>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</si>
  <si>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</si>
  <si>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</si>
  <si>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</si>
  <si>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</si>
  <si>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</si>
  <si>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</si>
  <si>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</si>
  <si>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</si>
  <si>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</si>
  <si>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</si>
  <si>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</si>
  <si>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</si>
  <si>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</si>
  <si>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</si>
  <si>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</si>
  <si>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</si>
  <si>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</si>
  <si>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</si>
  <si>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</si>
  <si>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</si>
  <si>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</si>
  <si>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</si>
  <si>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</si>
  <si>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</si>
  <si>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</si>
  <si>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</si>
  <si>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</si>
  <si>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</si>
  <si>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</si>
  <si>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</si>
  <si>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</si>
  <si>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</si>
  <si>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</si>
  <si>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</si>
  <si>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</si>
  <si>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</si>
  <si>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</si>
  <si>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</si>
  <si>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</si>
  <si>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</si>
  <si>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</si>
  <si>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</si>
  <si>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</si>
  <si>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</si>
  <si>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</si>
  <si>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</si>
  <si>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</si>
  <si>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</si>
  <si>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</si>
  <si>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</si>
  <si>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</si>
  <si>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</si>
  <si>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</si>
  <si>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</si>
  <si>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</si>
  <si>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</si>
  <si>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</si>
  <si>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</si>
  <si>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</si>
  <si>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</si>
  <si>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</si>
  <si>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</si>
  <si>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</si>
  <si>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</si>
  <si>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</si>
  <si>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</si>
  <si>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</si>
  <si>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</si>
  <si>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</si>
  <si>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</si>
  <si>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</si>
  <si>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</si>
  <si>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</si>
  <si>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</si>
  <si>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</si>
  <si>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</si>
  <si>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</si>
  <si>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</si>
  <si>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</si>
  <si>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</si>
  <si>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</si>
  <si>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</si>
  <si>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</si>
  <si>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</si>
  <si>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</si>
  <si>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</si>
  <si>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</si>
  <si>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</si>
  <si>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</si>
  <si>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</si>
  <si>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</si>
  <si>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</si>
  <si>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</si>
  <si>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</si>
  <si>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</si>
  <si>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</si>
  <si>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</si>
  <si>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</si>
  <si>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</si>
  <si>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</si>
  <si>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</si>
  <si>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</si>
  <si>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</si>
  <si>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</si>
  <si>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</si>
  <si>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</si>
  <si>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</si>
  <si>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</si>
  <si>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</si>
  <si>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</si>
  <si>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</si>
  <si>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</si>
  <si>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</si>
  <si>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</si>
  <si>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</si>
  <si>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</si>
  <si>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</si>
  <si>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</si>
  <si>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</si>
  <si>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</si>
  <si>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</si>
  <si>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</si>
  <si>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</si>
  <si>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</si>
  <si>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</si>
  <si>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</si>
  <si>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</si>
  <si>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</si>
  <si>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</si>
  <si>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</si>
  <si>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</si>
  <si>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</si>
  <si>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</si>
  <si>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</si>
  <si>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</si>
  <si>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</si>
  <si>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</si>
  <si>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</si>
  <si>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</si>
  <si>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</si>
  <si>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</si>
  <si>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</si>
  <si>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</si>
  <si>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</si>
  <si>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</si>
  <si>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</si>
  <si>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</si>
  <si>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</si>
  <si>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</si>
  <si>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</si>
  <si>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</si>
  <si>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</si>
  <si>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</si>
  <si>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</si>
  <si>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</si>
  <si>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</si>
  <si>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</si>
  <si>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</si>
  <si>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</si>
  <si>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</si>
  <si>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</si>
  <si>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</si>
  <si>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</si>
  <si>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</si>
  <si>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</si>
  <si>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</si>
  <si>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</si>
  <si>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</si>
  <si>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</si>
  <si>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</si>
  <si>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</si>
  <si>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</si>
  <si>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</si>
  <si>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</si>
  <si>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</si>
  <si>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</si>
  <si>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</si>
  <si>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</si>
  <si>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</si>
  <si>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</si>
  <si>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</si>
  <si>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</si>
  <si>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</si>
  <si>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</si>
  <si>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</si>
  <si>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</si>
  <si>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</si>
  <si>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</si>
  <si>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</si>
  <si>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</si>
  <si>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</si>
  <si>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</si>
  <si>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</si>
  <si>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</si>
  <si>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</si>
  <si>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</si>
  <si>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</si>
  <si>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</si>
  <si>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</si>
  <si>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</si>
  <si>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</si>
  <si>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</si>
  <si>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</si>
  <si>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</si>
  <si>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</si>
  <si>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</si>
  <si>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</si>
  <si>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</si>
  <si>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</si>
  <si>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</si>
  <si>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</si>
  <si>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</si>
  <si>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</si>
  <si>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</si>
  <si>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</si>
  <si>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</si>
  <si>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</si>
  <si>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</si>
  <si>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</si>
  <si>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</si>
  <si>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</si>
  <si>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</si>
  <si>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</si>
  <si>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</si>
  <si>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</si>
  <si>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</si>
  <si>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</si>
  <si>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</si>
  <si>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</si>
  <si>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</si>
  <si>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</si>
  <si>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</si>
  <si>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</si>
  <si>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</si>
  <si>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</si>
  <si>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</si>
  <si>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</si>
  <si>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</si>
  <si>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</si>
  <si>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</si>
  <si>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</si>
  <si>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</si>
  <si>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</si>
  <si>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</si>
  <si>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</si>
  <si>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</si>
  <si>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</si>
  <si>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</si>
  <si>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</si>
  <si>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</si>
  <si>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</si>
  <si>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</si>
  <si>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</si>
  <si>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</si>
  <si>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</si>
  <si>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</si>
  <si>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</si>
  <si>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</si>
  <si>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</si>
  <si>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</si>
  <si>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</si>
  <si>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</si>
  <si>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</si>
  <si>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</si>
  <si>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</si>
  <si>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</si>
  <si>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</si>
  <si>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</si>
  <si>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</si>
  <si>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</si>
  <si>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</si>
  <si>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</si>
  <si>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</si>
  <si>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</si>
  <si>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</si>
  <si>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</si>
  <si>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</si>
  <si>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</si>
  <si>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</si>
  <si>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</si>
  <si>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</si>
  <si>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</si>
  <si>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</si>
  <si>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</si>
  <si>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</si>
  <si>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</si>
  <si>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</si>
  <si>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</si>
  <si>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</si>
  <si>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</si>
  <si>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</si>
  <si>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</si>
  <si>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</si>
  <si>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</si>
  <si>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</si>
  <si>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</si>
  <si>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</si>
  <si>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</si>
  <si>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</si>
  <si>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</si>
  <si>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</si>
  <si>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</si>
  <si>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</si>
  <si>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</si>
  <si>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</si>
  <si>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</si>
  <si>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</si>
  <si>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</si>
  <si>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</si>
  <si>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</si>
  <si>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</si>
  <si>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</si>
  <si>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</si>
  <si>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</si>
  <si>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</si>
  <si>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</si>
  <si>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</si>
  <si>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</si>
  <si>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</si>
  <si>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</si>
  <si>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</si>
  <si>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</si>
  <si>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</si>
  <si>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</si>
  <si>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</si>
  <si>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</si>
  <si>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</si>
  <si>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</si>
  <si>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</si>
  <si>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</si>
  <si>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</si>
  <si>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</si>
  <si>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</si>
  <si>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</si>
  <si>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</si>
  <si>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</si>
  <si>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</si>
  <si>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</si>
  <si>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</si>
  <si>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</si>
  <si>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</si>
  <si>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</si>
  <si>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</si>
  <si>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</si>
  <si>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</si>
  <si>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</si>
  <si>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</si>
  <si>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</si>
  <si>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</si>
  <si>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</si>
  <si>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</si>
  <si>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</si>
  <si>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</si>
  <si>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</si>
  <si>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</si>
  <si>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</si>
  <si>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</si>
  <si>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</si>
  <si>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</si>
  <si>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</si>
  <si>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</si>
  <si>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</si>
  <si>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</si>
  <si>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</si>
  <si>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</si>
  <si>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</si>
  <si>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</si>
  <si>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</si>
  <si>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</si>
  <si>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</si>
  <si>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</si>
  <si>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</si>
  <si>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</si>
  <si>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</si>
  <si>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</si>
  <si>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</si>
  <si>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</si>
  <si>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</si>
  <si>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</si>
  <si>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</si>
  <si>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</si>
  <si>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</si>
  <si>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</si>
  <si>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</si>
  <si>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</si>
  <si>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</si>
  <si>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</si>
  <si>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</si>
  <si>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</si>
  <si>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</si>
  <si>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</si>
  <si>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</si>
  <si>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</si>
  <si>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</si>
  <si>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</si>
  <si>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</si>
  <si>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</si>
  <si>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</si>
  <si>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</si>
  <si>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</si>
  <si>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</si>
  <si>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</si>
  <si>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</si>
  <si>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</si>
  <si>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</si>
  <si>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</si>
  <si>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</si>
  <si>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</si>
  <si>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</si>
  <si>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</si>
  <si>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</si>
  <si>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</si>
  <si>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</si>
  <si>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</si>
  <si>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</si>
  <si>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</si>
  <si>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</si>
  <si>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</si>
  <si>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</si>
  <si>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</si>
  <si>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</si>
  <si>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</si>
  <si>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</si>
  <si>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</si>
  <si>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</si>
  <si>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</si>
  <si>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</si>
  <si>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</si>
  <si>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</si>
  <si>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</si>
  <si>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</si>
  <si>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</si>
  <si>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</si>
  <si>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</si>
  <si>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</si>
  <si>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</si>
  <si>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</si>
  <si>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</si>
  <si>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</si>
  <si>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</si>
  <si>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</si>
  <si>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</si>
  <si>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</si>
  <si>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</si>
  <si>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</si>
  <si>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</si>
  <si>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</si>
  <si>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</si>
  <si>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</si>
  <si>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</si>
  <si>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</si>
  <si>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</si>
  <si>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</si>
  <si>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</si>
  <si>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</si>
  <si>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</si>
  <si>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</si>
  <si>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</si>
  <si>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</si>
  <si>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</si>
  <si>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</si>
  <si>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</si>
  <si>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</si>
  <si>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</si>
  <si>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</si>
  <si>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</si>
  <si>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</si>
  <si>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</si>
  <si>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</si>
  <si>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</si>
  <si>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</si>
  <si>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</si>
  <si>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</si>
  <si>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</si>
  <si>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</si>
  <si>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</si>
  <si>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</si>
  <si>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</si>
  <si>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</si>
  <si>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</si>
  <si>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</si>
  <si>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</si>
  <si>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</si>
  <si>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</si>
  <si>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</si>
  <si>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</si>
  <si>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</si>
  <si>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</si>
  <si>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</si>
  <si>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</si>
  <si>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</si>
  <si>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</si>
  <si>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</si>
  <si>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</si>
  <si>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</si>
  <si>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</si>
  <si>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</si>
  <si>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</si>
  <si>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</si>
  <si>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</si>
  <si>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</si>
  <si>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</si>
  <si>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</si>
  <si>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</si>
  <si>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</si>
  <si>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</si>
  <si>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</si>
  <si>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</si>
  <si>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</si>
  <si>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</si>
  <si>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</si>
  <si>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</si>
  <si>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</si>
  <si>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</si>
  <si>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</si>
  <si>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</si>
  <si>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</si>
  <si>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</si>
  <si>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</si>
  <si>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</si>
  <si>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</si>
  <si>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</si>
  <si>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</si>
  <si>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</si>
  <si>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</si>
  <si>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</si>
  <si>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</si>
  <si>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</si>
  <si>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</si>
  <si>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</si>
  <si>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</si>
  <si>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</si>
  <si>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</si>
  <si>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</si>
  <si>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</si>
  <si>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</si>
  <si>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</si>
  <si>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</si>
  <si>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</si>
  <si>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</si>
  <si>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</si>
  <si>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</si>
  <si>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</si>
  <si>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</si>
  <si>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</si>
  <si>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</si>
  <si>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</si>
  <si>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</si>
  <si>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</si>
  <si>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</si>
  <si>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</si>
  <si>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</si>
  <si>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</si>
  <si>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</si>
  <si>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</si>
  <si>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</si>
  <si>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</si>
  <si>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</si>
  <si>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</si>
  <si>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</si>
  <si>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</si>
  <si>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</si>
  <si>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</si>
  <si>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</si>
  <si>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</si>
  <si>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</si>
  <si>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</si>
  <si>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</si>
  <si>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</si>
  <si>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</si>
  <si>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</si>
  <si>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</si>
  <si>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</si>
  <si>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</si>
  <si>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</si>
  <si>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</si>
  <si>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</si>
  <si>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</si>
  <si>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</si>
  <si>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</si>
  <si>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</si>
  <si>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</si>
  <si>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</si>
  <si>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</si>
  <si>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</si>
  <si>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</si>
  <si>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</si>
  <si>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</si>
  <si>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</si>
  <si>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</si>
  <si>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</si>
  <si>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</si>
  <si>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</si>
  <si>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</si>
  <si>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</si>
  <si>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</si>
  <si>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</si>
  <si>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</si>
  <si>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</si>
  <si>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</si>
  <si>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</si>
  <si>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</si>
  <si>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</si>
  <si>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</si>
  <si>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</si>
  <si>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</si>
  <si>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</si>
  <si>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</si>
  <si>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</si>
  <si>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</si>
  <si>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</si>
  <si>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</si>
  <si>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</si>
  <si>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</si>
  <si>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</si>
  <si>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</si>
  <si>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</si>
  <si>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</si>
  <si>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</si>
  <si>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</si>
  <si>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</si>
  <si>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</si>
  <si>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</si>
  <si>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</si>
  <si>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</si>
  <si>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</si>
  <si>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</si>
  <si>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</si>
  <si>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</si>
  <si>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</si>
  <si>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</si>
  <si>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</si>
  <si>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</si>
  <si>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</si>
  <si>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</si>
  <si>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</si>
  <si>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</si>
  <si>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</si>
  <si>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</si>
  <si>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</si>
  <si>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</si>
  <si>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</si>
  <si>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</si>
  <si>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</si>
  <si>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</si>
  <si>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</si>
  <si>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</si>
  <si>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</si>
  <si>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</si>
  <si>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</si>
  <si>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</si>
  <si>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</si>
  <si>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</si>
  <si>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</si>
  <si>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</si>
  <si>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</si>
  <si>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</si>
  <si>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</si>
  <si>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</si>
  <si>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</si>
  <si>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</si>
  <si>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</si>
  <si>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</si>
  <si>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</si>
  <si>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</si>
  <si>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</si>
  <si>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</si>
  <si>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</si>
  <si>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</si>
  <si>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</si>
  <si>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</si>
  <si>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</si>
  <si>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</si>
  <si>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</si>
  <si>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</si>
  <si>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</si>
  <si>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</si>
  <si>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</si>
  <si>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</si>
  <si>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</si>
  <si>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</si>
  <si>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</si>
  <si>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</si>
  <si>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</si>
  <si>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</si>
  <si>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</si>
  <si>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</si>
  <si>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</si>
  <si>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</si>
  <si>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</si>
  <si>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</si>
  <si>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</si>
  <si>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</si>
  <si>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</si>
  <si>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</si>
  <si>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</si>
  <si>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</si>
  <si>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</si>
  <si>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</si>
  <si>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</si>
  <si>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</si>
  <si>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</si>
  <si>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</si>
  <si>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</si>
  <si>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</si>
  <si>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</si>
  <si>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</si>
  <si>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</si>
  <si>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</si>
  <si>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</si>
  <si>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</si>
  <si>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</si>
  <si>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</si>
  <si>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</si>
  <si>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</si>
  <si>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</si>
  <si>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</si>
  <si>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</si>
  <si>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</si>
  <si>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</si>
  <si>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</si>
  <si>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</si>
  <si>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</si>
  <si>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</si>
  <si>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</si>
  <si>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</si>
  <si>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</si>
  <si>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</si>
  <si>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</si>
  <si>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</si>
  <si>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</si>
  <si>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</si>
  <si>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</si>
  <si>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</si>
  <si>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</si>
  <si>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</si>
  <si>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</si>
  <si>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</si>
  <si>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</si>
  <si>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</si>
  <si>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</si>
  <si>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</si>
  <si>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</si>
  <si>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</si>
  <si>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</si>
  <si>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</si>
  <si>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</si>
  <si>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</si>
  <si>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</si>
  <si>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</si>
  <si>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</si>
  <si>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</si>
  <si>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</si>
  <si>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</si>
  <si>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</si>
  <si>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</si>
  <si>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</si>
  <si>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</si>
  <si>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</si>
  <si>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</si>
  <si>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</si>
  <si>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</si>
  <si>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</si>
  <si>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</si>
  <si>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</si>
  <si>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</si>
  <si>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</si>
  <si>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</si>
  <si>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</si>
  <si>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</si>
  <si>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</si>
  <si>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</si>
  <si>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</si>
  <si>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</si>
  <si>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</si>
  <si>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</si>
  <si>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</si>
  <si>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</si>
  <si>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</si>
  <si>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</si>
  <si>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</si>
  <si>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</si>
  <si>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</si>
  <si>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</si>
  <si>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</si>
  <si>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</si>
  <si>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</si>
  <si>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</si>
  <si>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</si>
  <si>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</si>
  <si>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</si>
  <si>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</si>
  <si>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</si>
  <si>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</si>
  <si>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</si>
  <si>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</si>
  <si>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</si>
  <si>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</si>
  <si>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</si>
  <si>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</si>
  <si>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</si>
  <si>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</si>
  <si>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</si>
  <si>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</si>
  <si>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</si>
  <si>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</si>
  <si>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</si>
  <si>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</si>
  <si>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</si>
  <si>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</si>
  <si>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</si>
  <si>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</si>
  <si>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</si>
  <si>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</si>
  <si>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</si>
  <si>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</si>
  <si>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</si>
  <si>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</si>
  <si>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</si>
  <si>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</si>
  <si>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</si>
  <si>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</si>
  <si>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</si>
  <si>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</si>
  <si>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</si>
  <si>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</si>
  <si>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</si>
  <si>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</si>
  <si>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</si>
  <si>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</si>
  <si>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</si>
  <si>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</si>
  <si>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</si>
  <si>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</si>
  <si>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</si>
  <si>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</si>
  <si>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</si>
  <si>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</si>
  <si>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</si>
  <si>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</si>
  <si>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</si>
  <si>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</si>
  <si>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</si>
  <si>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</si>
  <si>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</si>
  <si>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</si>
  <si>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</si>
  <si>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</si>
  <si>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</si>
  <si>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</si>
  <si>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</si>
  <si>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</si>
  <si>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</si>
  <si>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</si>
  <si>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</si>
  <si>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</si>
  <si>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</si>
  <si>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</si>
  <si>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</si>
  <si>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</si>
  <si>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</si>
  <si>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</si>
  <si>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</si>
  <si>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</si>
  <si>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</si>
  <si>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</si>
  <si>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</si>
  <si>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</si>
  <si>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</si>
  <si>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</si>
  <si>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</si>
  <si>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</si>
  <si>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</si>
  <si>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</si>
  <si>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</si>
  <si>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</si>
  <si>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</si>
  <si>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</si>
  <si>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</si>
  <si>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</si>
  <si>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</si>
  <si>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</si>
  <si>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</si>
  <si>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</si>
  <si>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</si>
  <si>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</si>
  <si>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</si>
  <si>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</si>
  <si>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</si>
  <si>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</si>
  <si>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</si>
  <si>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</si>
  <si>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</si>
  <si>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</si>
  <si>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</si>
  <si>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</si>
  <si>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</si>
  <si>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</si>
  <si>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</si>
  <si>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</si>
  <si>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</si>
  <si>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</si>
  <si>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</si>
  <si>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</si>
  <si>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</si>
  <si>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</si>
  <si>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</si>
  <si>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</si>
  <si>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</si>
  <si>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</si>
  <si>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</si>
  <si>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</si>
  <si>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</si>
  <si>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</si>
  <si>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</si>
  <si>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</si>
  <si>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</si>
  <si>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</si>
  <si>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</si>
  <si>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</si>
  <si>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</si>
  <si>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</si>
  <si>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</si>
  <si>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</si>
  <si>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</si>
  <si>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</si>
  <si>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</si>
  <si>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</si>
  <si>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</si>
  <si>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</si>
  <si>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</si>
  <si>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</si>
  <si>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</si>
  <si>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</si>
  <si>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</si>
  <si>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</si>
  <si>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</si>
  <si>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</si>
  <si>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</si>
  <si>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</si>
  <si>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</si>
  <si>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</si>
  <si>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</si>
  <si>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</si>
  <si>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</si>
  <si>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</si>
  <si>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</si>
  <si>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</si>
  <si>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</si>
  <si>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</si>
  <si>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</si>
  <si>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</si>
  <si>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</si>
  <si>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</si>
  <si>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</si>
  <si>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</si>
  <si>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</si>
  <si>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</si>
  <si>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</si>
  <si>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</si>
  <si>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</si>
  <si>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</si>
  <si>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</si>
  <si>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</si>
  <si>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</si>
  <si>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</si>
  <si>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</si>
  <si>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</si>
  <si>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</si>
  <si>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</si>
  <si>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</si>
  <si>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</si>
  <si>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</si>
  <si>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</si>
  <si>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</si>
  <si>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</si>
  <si>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</si>
  <si>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</si>
  <si>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</si>
  <si>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</si>
  <si>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</si>
  <si>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</si>
  <si>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</si>
  <si>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</si>
  <si>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</si>
  <si>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</si>
  <si>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</si>
  <si>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</si>
  <si>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</si>
  <si>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</si>
  <si>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</si>
  <si>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</si>
  <si>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</si>
  <si>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</si>
  <si>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</si>
  <si>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</si>
  <si>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</si>
  <si>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</si>
  <si>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</si>
  <si>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</si>
  <si>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</si>
  <si>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</si>
  <si>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</si>
  <si>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</si>
  <si>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</si>
  <si>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</si>
  <si>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</si>
  <si>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</si>
  <si>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</si>
  <si>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</si>
  <si>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</si>
  <si>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</si>
  <si>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</si>
  <si>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</si>
  <si>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</si>
  <si>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</si>
  <si>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</si>
  <si>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</si>
  <si>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</si>
  <si>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</si>
  <si>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</si>
  <si>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</si>
  <si>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</si>
  <si>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</si>
  <si>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</si>
  <si>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</si>
  <si>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</si>
  <si>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</si>
  <si>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</si>
  <si>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</si>
  <si>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</si>
  <si>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</si>
  <si>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</si>
  <si>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</si>
  <si>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</si>
  <si>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</si>
  <si>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</si>
  <si>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</si>
  <si>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</si>
  <si>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</si>
  <si>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</si>
  <si>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</si>
  <si>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</si>
  <si>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</si>
  <si>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</si>
  <si>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</si>
  <si>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</si>
  <si>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</si>
  <si>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</si>
  <si>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</si>
  <si>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</si>
  <si>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</si>
  <si>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</si>
  <si>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</si>
  <si>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</si>
  <si>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</si>
  <si>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</si>
  <si>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</si>
  <si>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</si>
  <si>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</si>
  <si>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</si>
  <si>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</si>
  <si>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</si>
  <si>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</si>
  <si>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</si>
  <si>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</si>
  <si>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</si>
  <si>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</si>
  <si>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</si>
  <si>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</si>
  <si>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</si>
  <si>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</si>
  <si>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</si>
  <si>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</si>
  <si>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</si>
  <si>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</si>
  <si>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</si>
  <si>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</si>
  <si>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</si>
  <si>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</si>
  <si>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</si>
  <si>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</si>
  <si>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</si>
  <si>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</si>
  <si>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</si>
  <si>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</si>
  <si>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</si>
  <si>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</si>
  <si>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</si>
  <si>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</si>
  <si>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</si>
  <si>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</si>
  <si>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</si>
  <si>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</si>
  <si>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</si>
  <si>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</si>
  <si>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</si>
  <si>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</si>
  <si>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</si>
  <si>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</si>
  <si>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</si>
  <si>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</si>
  <si>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</si>
  <si>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</si>
  <si>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</si>
  <si>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</si>
  <si>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</si>
  <si>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</si>
  <si>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</si>
  <si>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</si>
  <si>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</si>
  <si>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</si>
  <si>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</si>
  <si>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</si>
  <si>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</si>
  <si>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</si>
  <si>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</si>
  <si>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</si>
  <si>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</si>
  <si>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</si>
  <si>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</si>
  <si>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</si>
  <si>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</si>
  <si>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</si>
  <si>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</si>
  <si>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</si>
  <si>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</si>
  <si>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</si>
  <si>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</si>
  <si>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</si>
  <si>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</si>
  <si>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</si>
  <si>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</si>
  <si>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</si>
  <si>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</si>
  <si>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</si>
  <si>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</si>
  <si>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</si>
  <si>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</si>
  <si>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</si>
  <si>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</si>
  <si>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</si>
  <si>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</si>
  <si>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</si>
  <si>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</si>
  <si>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</si>
  <si>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</si>
  <si>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</si>
  <si>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</si>
  <si>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</si>
  <si>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</si>
  <si>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</si>
  <si>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</si>
  <si>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</si>
  <si>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</si>
  <si>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</si>
  <si>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</si>
  <si>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</si>
  <si>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</si>
  <si>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</si>
  <si>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</si>
  <si>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</si>
  <si>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</si>
  <si>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</si>
  <si>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</si>
  <si>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</si>
  <si>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</si>
  <si>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</si>
  <si>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</si>
  <si>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</si>
  <si>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</si>
  <si>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</si>
  <si>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</si>
  <si>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</si>
  <si>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</si>
  <si>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</si>
  <si>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</si>
  <si>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</si>
  <si>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</si>
  <si>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</si>
  <si>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</si>
  <si>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</si>
  <si>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</si>
  <si>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</si>
  <si>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</si>
  <si>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</si>
  <si>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</si>
  <si>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</si>
  <si>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</si>
  <si>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</si>
  <si>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</si>
  <si>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</si>
  <si>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</si>
  <si>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</si>
  <si>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</si>
  <si>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</si>
  <si>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</si>
  <si>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</si>
  <si>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</si>
  <si>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</si>
  <si>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</si>
  <si>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</si>
  <si>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</si>
  <si>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</si>
  <si>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</si>
  <si>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</si>
  <si>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</si>
  <si>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</si>
  <si>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</si>
  <si>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</si>
  <si>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</si>
  <si>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</si>
  <si>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</si>
  <si>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</si>
  <si>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</si>
  <si>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</si>
  <si>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</si>
  <si>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</si>
  <si>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</si>
  <si>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</si>
  <si>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</si>
  <si>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</si>
  <si>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</si>
  <si>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</si>
  <si>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</si>
  <si>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</si>
  <si>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</si>
  <si>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</si>
  <si>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</si>
  <si>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</si>
  <si>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</si>
  <si>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</si>
  <si>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</si>
  <si>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</si>
  <si>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</si>
  <si>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</si>
  <si>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</si>
  <si>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</si>
  <si>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</si>
  <si>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</si>
  <si>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</si>
  <si>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</si>
  <si>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</si>
  <si>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</si>
  <si>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</si>
  <si>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</si>
  <si>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</si>
  <si>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</si>
  <si>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</si>
  <si>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</si>
  <si>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</si>
  <si>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</si>
  <si>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</si>
  <si>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</si>
  <si>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</si>
  <si>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</si>
  <si>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</si>
  <si>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</si>
  <si>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</si>
  <si>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</si>
  <si>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</si>
  <si>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</si>
  <si>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</si>
  <si>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</si>
  <si>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</si>
  <si>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</si>
  <si>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</si>
  <si>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</si>
  <si>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</si>
  <si>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</si>
  <si>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</si>
  <si>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</si>
  <si>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</si>
  <si>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</si>
  <si>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</si>
  <si>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</si>
  <si>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</si>
  <si>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</si>
  <si>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</si>
  <si>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</si>
  <si>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</si>
  <si>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</si>
  <si>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</si>
  <si>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</si>
  <si>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</si>
  <si>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</si>
  <si>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</si>
  <si>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</si>
  <si>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</si>
  <si>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</si>
  <si>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</si>
  <si>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</si>
  <si>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</si>
  <si>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</si>
  <si>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</si>
  <si>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</si>
  <si>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</si>
  <si>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</si>
  <si>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</si>
  <si>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</si>
  <si>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</si>
  <si>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</si>
  <si>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</si>
  <si>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</si>
  <si>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</si>
  <si>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</si>
  <si>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</si>
  <si>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</si>
  <si>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</si>
  <si>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</si>
  <si>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</si>
  <si>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</si>
  <si>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</si>
  <si>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</si>
  <si>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</si>
  <si>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</si>
  <si>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</si>
  <si>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</si>
  <si>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</si>
  <si>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</si>
  <si>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</si>
  <si>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</si>
  <si>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</si>
  <si>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</si>
  <si>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</si>
  <si>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</si>
  <si>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</si>
  <si>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</si>
  <si>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</si>
  <si>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</si>
  <si>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</si>
  <si>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</si>
  <si>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</si>
  <si>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</si>
  <si>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</si>
  <si>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</si>
  <si>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</si>
  <si>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</si>
  <si>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</si>
  <si>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</si>
  <si>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</si>
  <si>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</si>
  <si>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</si>
  <si>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</si>
  <si>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</si>
  <si>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</si>
  <si>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</si>
  <si>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</si>
  <si>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</si>
  <si>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</si>
  <si>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</si>
  <si>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</si>
  <si>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</si>
  <si>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</si>
  <si>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</si>
  <si>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</si>
  <si>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</si>
  <si>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</si>
  <si>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</si>
  <si>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</si>
  <si>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</si>
  <si>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</si>
  <si>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</si>
  <si>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</si>
  <si>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</si>
  <si>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</si>
  <si>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</si>
  <si>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</si>
  <si>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</si>
  <si>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</si>
  <si>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</si>
  <si>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</si>
  <si>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</si>
  <si>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</si>
  <si>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</si>
  <si>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</si>
  <si>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</si>
  <si>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</si>
  <si>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</si>
  <si>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</si>
  <si>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</si>
  <si>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</si>
  <si>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</si>
  <si>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</si>
  <si>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</si>
  <si>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</si>
  <si>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</si>
  <si>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</si>
  <si>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</si>
  <si>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</si>
  <si>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</si>
  <si>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</si>
  <si>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</si>
  <si>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</si>
  <si>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</si>
  <si>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</si>
  <si>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</si>
  <si>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</si>
  <si>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</si>
  <si>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</si>
  <si>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</si>
  <si>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</si>
  <si>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</si>
  <si>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</si>
  <si>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</si>
  <si>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</si>
  <si>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</si>
  <si>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</si>
  <si>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</si>
  <si>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</si>
  <si>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</si>
  <si>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</si>
  <si>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</si>
  <si>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</si>
  <si>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</si>
  <si>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</si>
  <si>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</si>
  <si>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</si>
  <si>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</si>
  <si>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</si>
  <si>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</si>
  <si>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</si>
  <si>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</si>
  <si>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</si>
  <si>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</si>
  <si>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</si>
  <si>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</si>
  <si>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</si>
  <si>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</si>
  <si>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</si>
  <si>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</si>
  <si>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</si>
  <si>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</si>
  <si>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</si>
  <si>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</si>
  <si>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</si>
  <si>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</si>
  <si>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</si>
  <si>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</si>
  <si>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</si>
  <si>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</si>
  <si>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</si>
  <si>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</si>
  <si>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</si>
  <si>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</si>
  <si>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</si>
  <si>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</si>
  <si>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</si>
  <si>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</si>
  <si>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</si>
  <si>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</si>
  <si>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</si>
  <si>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</si>
  <si>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</si>
  <si>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</si>
  <si>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</si>
  <si>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</si>
  <si>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</si>
  <si>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</si>
  <si>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</si>
  <si>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</si>
  <si>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</si>
  <si>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</si>
  <si>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</si>
  <si>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</si>
  <si>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</si>
  <si>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</si>
  <si>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</si>
  <si>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</si>
  <si>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</si>
  <si>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</si>
  <si>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</si>
  <si>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</si>
  <si>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</si>
  <si>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</si>
  <si>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</si>
  <si>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</si>
  <si>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</si>
  <si>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</si>
  <si>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</si>
  <si>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</si>
  <si>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</si>
  <si>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</si>
  <si>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</si>
  <si>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</si>
  <si>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</si>
  <si>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</si>
  <si>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</si>
  <si>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</si>
  <si>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</si>
  <si>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</si>
  <si>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</si>
  <si>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</si>
  <si>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</si>
  <si>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</si>
  <si>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</si>
  <si>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</si>
  <si>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</si>
  <si>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</si>
  <si>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</si>
  <si>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</si>
  <si>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</si>
  <si>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</si>
  <si>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</si>
  <si>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</si>
  <si>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</si>
  <si>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</si>
  <si>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</si>
  <si>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</si>
  <si>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</si>
  <si>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</si>
  <si>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</si>
  <si>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</si>
  <si>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</si>
  <si>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</si>
  <si>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</si>
  <si>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</si>
  <si>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</si>
  <si>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</si>
  <si>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</si>
  <si>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</si>
  <si>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</si>
  <si>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</si>
  <si>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</si>
  <si>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</si>
  <si>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</si>
  <si>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</si>
  <si>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</si>
  <si>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</si>
  <si>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</si>
  <si>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</si>
  <si>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</si>
  <si>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</si>
  <si>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</si>
  <si>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</si>
  <si>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</si>
  <si>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</si>
  <si>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</si>
  <si>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</si>
  <si>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</si>
  <si>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</si>
  <si>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</si>
  <si>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</si>
  <si>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</si>
  <si>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</si>
  <si>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</si>
  <si>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</si>
  <si>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</si>
  <si>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</si>
  <si>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</si>
  <si>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</si>
  <si>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</si>
  <si>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</si>
  <si>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</si>
  <si>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</si>
  <si>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</si>
  <si>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</si>
  <si>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</si>
  <si>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</si>
  <si>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</si>
  <si>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</si>
  <si>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</si>
  <si>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</si>
  <si>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</si>
  <si>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</si>
  <si>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</si>
  <si>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</si>
  <si>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</si>
  <si>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</si>
  <si>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</si>
  <si>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</si>
  <si>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</si>
  <si>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</si>
  <si>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</si>
  <si>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</si>
  <si>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</si>
  <si>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</si>
  <si>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</si>
  <si>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</si>
  <si>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</si>
  <si>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</si>
  <si>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</si>
  <si>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</si>
  <si>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</si>
  <si>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</si>
  <si>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</si>
  <si>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</si>
  <si>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</si>
  <si>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</si>
  <si>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</si>
  <si>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</si>
  <si>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</si>
  <si>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</si>
  <si>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</si>
  <si>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</si>
  <si>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</si>
  <si>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</si>
  <si>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</si>
  <si>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</si>
  <si>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</si>
  <si>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</si>
  <si>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</si>
  <si>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</si>
  <si>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</si>
  <si>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</si>
  <si>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</si>
  <si>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</si>
  <si>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</si>
  <si>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</si>
  <si>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</si>
  <si>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</si>
  <si>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</si>
  <si>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</si>
  <si>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</si>
  <si>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</si>
  <si>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</si>
  <si>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</si>
  <si>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</si>
  <si>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</si>
  <si>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</si>
  <si>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</si>
  <si>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</si>
  <si>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</si>
  <si>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</si>
  <si>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</si>
  <si>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</si>
  <si>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</si>
  <si>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</si>
  <si>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</si>
  <si>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</si>
  <si>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</si>
  <si>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</si>
  <si>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</si>
  <si>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</si>
  <si>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</si>
  <si>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</si>
  <si>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</si>
  <si>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</si>
  <si>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</si>
  <si>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</si>
  <si>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</si>
  <si>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</si>
  <si>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</si>
  <si>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</si>
  <si>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</si>
  <si>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</si>
  <si>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</si>
  <si>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</si>
  <si>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</si>
  <si>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</si>
  <si>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</si>
  <si>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</si>
  <si>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</si>
  <si>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</si>
  <si>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</si>
  <si>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</si>
  <si>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</si>
  <si>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</si>
  <si>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</si>
  <si>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</si>
  <si>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</si>
  <si>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</si>
  <si>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</si>
  <si>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</si>
  <si>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</si>
  <si>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</si>
  <si>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</si>
  <si>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</si>
  <si>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</si>
  <si>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</si>
  <si>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</si>
  <si>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</si>
  <si>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</si>
  <si>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</si>
  <si>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</si>
  <si>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</si>
  <si>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</si>
  <si>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</si>
  <si>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</si>
  <si>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</si>
  <si>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</si>
  <si>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</si>
  <si>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</si>
  <si>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</si>
  <si>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</si>
  <si>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</si>
  <si>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</si>
  <si>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</si>
  <si>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</si>
  <si>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</si>
  <si>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</si>
  <si>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</si>
  <si>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</si>
  <si>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</si>
  <si>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</si>
  <si>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</si>
  <si>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</si>
  <si>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</si>
  <si>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</si>
  <si>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</si>
  <si>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</si>
  <si>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</si>
  <si>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</si>
  <si>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</si>
  <si>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</si>
  <si>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</si>
  <si>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</si>
  <si>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</si>
  <si>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</si>
  <si>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</si>
  <si>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</si>
  <si>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</si>
  <si>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</si>
  <si>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</si>
  <si>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</si>
  <si>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</si>
  <si>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</si>
  <si>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</si>
  <si>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</si>
  <si>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</si>
  <si>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</si>
  <si>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</si>
  <si>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</si>
  <si>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</si>
  <si>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</si>
  <si>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</si>
  <si>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</si>
  <si>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</si>
  <si>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</si>
  <si>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</si>
  <si>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</si>
  <si>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</si>
  <si>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</si>
  <si>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</si>
  <si>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</si>
  <si>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</si>
  <si>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</si>
  <si>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</si>
  <si>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</si>
  <si>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</si>
  <si>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</si>
  <si>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</si>
  <si>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</si>
  <si>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</si>
  <si>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</si>
  <si>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</si>
  <si>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</si>
  <si>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</si>
  <si>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</si>
  <si>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</si>
  <si>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</si>
  <si>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</si>
  <si>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</si>
  <si>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</si>
  <si>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</si>
  <si>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</si>
  <si>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</si>
  <si>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</si>
  <si>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</si>
  <si>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</si>
  <si>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</si>
  <si>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</si>
  <si>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</si>
  <si>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</si>
  <si>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</si>
  <si>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</si>
  <si>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</si>
  <si>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</si>
  <si>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</si>
  <si>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</si>
  <si>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</si>
  <si>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</si>
  <si>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</si>
  <si>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</si>
  <si>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</si>
  <si>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</si>
  <si>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</si>
  <si>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</si>
  <si>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</si>
  <si>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</si>
  <si>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</si>
  <si>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</si>
  <si>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</si>
  <si>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</si>
  <si>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</si>
  <si>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</si>
  <si>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</si>
  <si>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</si>
  <si>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</si>
  <si>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</si>
  <si>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</si>
  <si>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</si>
  <si>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</si>
  <si>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</si>
  <si>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</si>
  <si>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</si>
  <si>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</si>
  <si>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</si>
  <si>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</si>
  <si>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</si>
  <si>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</si>
  <si>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</si>
  <si>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</si>
  <si>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</si>
  <si>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</si>
  <si>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</si>
  <si>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</si>
  <si>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</si>
  <si>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</si>
  <si>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</si>
  <si>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</si>
  <si>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</si>
  <si>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</si>
  <si>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</si>
  <si>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</si>
  <si>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</si>
  <si>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</si>
  <si>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</si>
  <si>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</si>
  <si>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</si>
  <si>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</si>
  <si>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</si>
  <si>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</si>
  <si>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</si>
  <si>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</si>
  <si>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</si>
  <si>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</si>
  <si>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</si>
  <si>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</si>
  <si>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</si>
  <si>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</si>
  <si>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</si>
  <si>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</si>
  <si>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</si>
  <si>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</si>
  <si>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</si>
  <si>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</si>
  <si>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</si>
  <si>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</si>
  <si>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</si>
  <si>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</si>
  <si>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</si>
  <si>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</si>
  <si>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</si>
  <si>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</si>
  <si>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</si>
  <si>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</si>
  <si>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</si>
  <si>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</si>
  <si>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</si>
  <si>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</si>
  <si>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</si>
  <si>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</si>
  <si>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</si>
  <si>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</si>
  <si>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</si>
  <si>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</si>
  <si>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</si>
  <si>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</si>
  <si>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</si>
  <si>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</si>
  <si>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</si>
  <si>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</si>
  <si>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</si>
  <si>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</si>
  <si>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</si>
  <si>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</si>
  <si>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</si>
  <si>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</si>
  <si>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</si>
  <si>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</si>
  <si>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</si>
  <si>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</si>
  <si>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</si>
  <si>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</si>
  <si>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</si>
  <si>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</si>
  <si>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</si>
  <si>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</si>
  <si>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</si>
  <si>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</si>
  <si>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</si>
  <si>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</si>
  <si>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</si>
  <si>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</si>
  <si>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</si>
  <si>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</si>
  <si>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</si>
  <si>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</si>
  <si>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</si>
  <si>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</si>
  <si>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</si>
  <si>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</si>
  <si>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</si>
  <si>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</si>
  <si>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</si>
  <si>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</si>
  <si>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</si>
  <si>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</si>
  <si>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</si>
  <si>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</si>
  <si>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</si>
  <si>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</si>
  <si>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</si>
  <si>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</si>
  <si>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</si>
  <si>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</si>
  <si>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</si>
  <si>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</si>
  <si>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</si>
  <si>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</si>
  <si>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</si>
  <si>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</si>
  <si>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</si>
  <si>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</si>
  <si>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</si>
  <si>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</si>
  <si>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</si>
  <si>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</si>
  <si>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</si>
  <si>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</si>
  <si>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</si>
  <si>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</si>
  <si>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</si>
  <si>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</si>
  <si>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</si>
  <si>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</si>
  <si>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</si>
  <si>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</si>
  <si>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</si>
  <si>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</si>
  <si>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</si>
  <si>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</si>
  <si>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</si>
  <si>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</si>
  <si>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</si>
  <si>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</si>
  <si>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</si>
  <si>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</si>
  <si>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</si>
  <si>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</si>
  <si>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</si>
  <si>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</si>
  <si>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</si>
  <si>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</si>
  <si>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</si>
  <si>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</si>
  <si>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</si>
  <si>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</si>
  <si>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</si>
  <si>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</si>
  <si>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</si>
  <si>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</si>
  <si>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</si>
  <si>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</si>
  <si>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</si>
  <si>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</si>
  <si>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</si>
  <si>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</si>
  <si>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</si>
  <si>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</si>
  <si>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</si>
  <si>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</si>
  <si>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</si>
  <si>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</si>
  <si>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</si>
  <si>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</si>
  <si>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</si>
  <si>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</si>
  <si>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</si>
  <si>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</si>
  <si>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</si>
  <si>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</si>
  <si>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</si>
  <si>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</si>
  <si>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</si>
  <si>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</si>
  <si>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</si>
  <si>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</si>
  <si>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</si>
  <si>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</si>
  <si>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</si>
  <si>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</si>
  <si>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</si>
  <si>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</si>
  <si>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</si>
  <si>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</si>
  <si>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</si>
  <si>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</si>
  <si>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</si>
  <si>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</si>
  <si>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</si>
  <si>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</si>
  <si>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</si>
  <si>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</si>
  <si>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</si>
  <si>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</si>
  <si>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</si>
  <si>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</si>
  <si>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</si>
  <si>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</si>
  <si>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</si>
  <si>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</si>
  <si>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</si>
  <si>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</si>
  <si>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</si>
  <si>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</si>
  <si>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</si>
  <si>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</si>
  <si>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</si>
  <si>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</si>
  <si>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</si>
  <si>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</si>
  <si>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</si>
  <si>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</si>
  <si>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</si>
  <si>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</si>
  <si>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</si>
  <si>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</si>
  <si>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</si>
  <si>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</si>
  <si>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</si>
  <si>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</si>
  <si>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</si>
  <si>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</si>
  <si>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</si>
  <si>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</si>
  <si>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</si>
  <si>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</si>
  <si>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</si>
  <si>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</si>
  <si>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</si>
  <si>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</si>
  <si>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</si>
  <si>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</si>
  <si>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</si>
  <si>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</si>
  <si>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</si>
  <si>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</si>
  <si>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</si>
  <si>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</si>
  <si>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</si>
  <si>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</si>
  <si>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</si>
  <si>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</si>
  <si>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</si>
  <si>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</si>
  <si>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</si>
  <si>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</si>
  <si>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</si>
  <si>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</si>
  <si>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</si>
  <si>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</si>
  <si>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</si>
  <si>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</si>
  <si>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</si>
  <si>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</si>
  <si>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</si>
  <si>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</si>
  <si>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</si>
  <si>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</si>
  <si>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</si>
  <si>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</si>
  <si>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</si>
  <si>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</si>
  <si>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</si>
  <si>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</si>
  <si>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</si>
  <si>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</si>
  <si>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</si>
  <si>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</si>
  <si>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</si>
  <si>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</si>
  <si>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</si>
  <si>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</si>
  <si>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</si>
  <si>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</si>
  <si>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</si>
  <si>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</si>
  <si>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</si>
  <si>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</si>
  <si>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</si>
  <si>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</si>
  <si>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</si>
  <si>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</si>
  <si>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</si>
  <si>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</si>
  <si>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</si>
  <si>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</si>
  <si>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</si>
  <si>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</si>
  <si>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</si>
  <si>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</si>
  <si>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</si>
  <si>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</si>
  <si>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</si>
  <si>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</si>
  <si>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</si>
  <si>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</si>
  <si>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</si>
  <si>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</si>
  <si>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</si>
  <si>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</si>
  <si>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</si>
  <si>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</si>
  <si>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</si>
  <si>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</si>
  <si>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</si>
  <si>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</si>
  <si>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</si>
  <si>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</si>
  <si>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</si>
  <si>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</si>
  <si>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</si>
  <si>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</si>
  <si>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</si>
  <si>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</si>
  <si>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</si>
  <si>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</si>
  <si>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</si>
  <si>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</si>
  <si>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</si>
  <si>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</si>
  <si>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</si>
  <si>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</si>
  <si>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</si>
  <si>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</si>
  <si>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</si>
  <si>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</si>
  <si>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</si>
  <si>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</si>
  <si>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</si>
  <si>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</si>
  <si>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</si>
  <si>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</si>
  <si>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</si>
  <si>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</si>
  <si>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</si>
  <si>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</si>
  <si>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</si>
  <si>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</si>
  <si>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</si>
  <si>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</si>
  <si>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</si>
  <si>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</si>
  <si>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</si>
  <si>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</si>
  <si>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</si>
  <si>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</si>
  <si>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</si>
  <si>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</si>
  <si>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</si>
  <si>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</si>
  <si>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</si>
  <si>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</si>
  <si>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</si>
  <si>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</si>
  <si>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</si>
  <si>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</si>
  <si>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</si>
  <si>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</si>
  <si>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</si>
  <si>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</si>
  <si>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</si>
  <si>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</si>
  <si>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</si>
  <si>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</si>
  <si>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</si>
  <si>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</si>
  <si>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</si>
  <si>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</si>
  <si>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</si>
  <si>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</si>
  <si>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</si>
  <si>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</si>
  <si>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</si>
  <si>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</si>
  <si>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</si>
  <si>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</si>
  <si>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</si>
  <si>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</si>
  <si>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</si>
  <si>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</si>
  <si>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</si>
  <si>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</si>
  <si>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</si>
  <si>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</si>
  <si>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</si>
  <si>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</si>
  <si>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</si>
  <si>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</si>
  <si>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</si>
  <si>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</si>
  <si>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</si>
  <si>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</si>
  <si>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</si>
  <si>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</si>
  <si>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</si>
  <si>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</si>
  <si>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</si>
  <si>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</si>
  <si>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</si>
  <si>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</si>
  <si>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</si>
  <si>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</si>
  <si>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</si>
  <si>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</si>
  <si>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</si>
  <si>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</si>
  <si>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</si>
  <si>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</si>
  <si>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</si>
  <si>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</si>
  <si>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</si>
  <si>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</si>
  <si>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</si>
  <si>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</si>
  <si>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</si>
  <si>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</si>
  <si>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</si>
  <si>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</si>
  <si>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</si>
  <si>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</si>
  <si>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</si>
  <si>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</si>
  <si>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</si>
  <si>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</si>
  <si>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</si>
  <si>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</si>
  <si>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</si>
  <si>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</si>
  <si>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</si>
  <si>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</si>
  <si>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</si>
  <si>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</si>
  <si>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</si>
  <si>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</si>
  <si>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</si>
  <si>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</si>
  <si>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</si>
  <si>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</si>
  <si>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</si>
  <si>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</si>
  <si>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</si>
  <si>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</si>
  <si>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</si>
  <si>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</si>
  <si>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</si>
  <si>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</si>
  <si>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</si>
  <si>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</si>
  <si>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</si>
  <si>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</si>
  <si>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</si>
  <si>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</si>
  <si>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</si>
  <si>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</si>
  <si>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</si>
  <si>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</si>
  <si>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</si>
  <si>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</si>
  <si>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</si>
  <si>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</si>
  <si>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</si>
  <si>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</si>
  <si>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</si>
  <si>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</si>
  <si>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</si>
  <si>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</si>
  <si>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</si>
  <si>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</si>
  <si>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</si>
  <si>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</si>
  <si>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</si>
  <si>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</si>
  <si>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</si>
  <si>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</si>
  <si>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</si>
  <si>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</si>
  <si>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</si>
  <si>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</si>
  <si>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</si>
  <si>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</si>
  <si>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</si>
  <si>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</si>
  <si>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</si>
  <si>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</si>
  <si>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</si>
  <si>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</si>
  <si>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</si>
  <si>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</si>
  <si>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</si>
  <si>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</si>
  <si>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</si>
  <si>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</si>
  <si>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</si>
  <si>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</si>
  <si>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</si>
  <si>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</si>
  <si>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</si>
  <si>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</si>
  <si>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</si>
  <si>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</si>
  <si>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</si>
  <si>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</si>
  <si>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</si>
  <si>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</si>
  <si>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</si>
  <si>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</si>
  <si>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</si>
  <si>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</si>
  <si>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</si>
  <si>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</si>
  <si>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</si>
  <si>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</si>
  <si>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</si>
  <si>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</si>
  <si>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</si>
  <si>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</si>
  <si>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</si>
  <si>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</si>
  <si>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</si>
  <si>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</si>
  <si>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</si>
  <si>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</si>
  <si>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</si>
  <si>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</si>
  <si>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</si>
  <si>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</si>
  <si>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</si>
  <si>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</si>
  <si>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</si>
  <si>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</si>
  <si>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</si>
  <si>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</si>
  <si>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</si>
  <si>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</si>
  <si>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</si>
  <si>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</si>
  <si>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</si>
  <si>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</si>
  <si>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</si>
  <si>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</si>
  <si>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</si>
  <si>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</si>
  <si>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</si>
  <si>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</si>
  <si>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</si>
  <si>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</si>
  <si>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</si>
  <si>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</si>
  <si>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</si>
  <si>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</si>
  <si>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</si>
  <si>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</si>
  <si>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</si>
  <si>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</si>
  <si>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</si>
  <si>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</si>
  <si>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</si>
  <si>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</si>
  <si>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</si>
  <si>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</si>
  <si>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</si>
  <si>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</si>
  <si>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</si>
  <si>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</si>
  <si>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</si>
  <si>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</si>
  <si>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</si>
  <si>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</si>
  <si>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</si>
  <si>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</si>
  <si>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</si>
  <si>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</si>
  <si>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</si>
  <si>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</si>
  <si>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</si>
  <si>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</si>
  <si>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</si>
  <si>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</si>
  <si>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</si>
  <si>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</si>
  <si>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</si>
  <si>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</si>
  <si>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</si>
  <si>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</si>
  <si>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</si>
  <si>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</si>
  <si>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</si>
  <si>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</si>
  <si>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</si>
  <si>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</si>
  <si>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</si>
  <si>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</si>
  <si>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</si>
  <si>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</si>
  <si>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</si>
  <si>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</si>
  <si>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</si>
  <si>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</si>
  <si>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</si>
  <si>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</si>
  <si>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</si>
  <si>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</si>
  <si>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</si>
  <si>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</si>
  <si>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</si>
  <si>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</si>
  <si>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</si>
  <si>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</si>
  <si>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</si>
  <si>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</si>
  <si>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</si>
  <si>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</si>
  <si>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</si>
  <si>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</si>
  <si>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</si>
  <si>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</si>
  <si>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</si>
  <si>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</si>
  <si>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</si>
  <si>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</si>
  <si>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</si>
  <si>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</si>
  <si>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</si>
  <si>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</si>
  <si>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</si>
  <si>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</si>
  <si>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</si>
  <si>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</si>
  <si>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</si>
  <si>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</si>
  <si>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</si>
  <si>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</si>
  <si>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</si>
  <si>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</si>
  <si>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</si>
  <si>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</si>
  <si>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</si>
  <si>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</si>
  <si>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</si>
  <si>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</si>
  <si>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</si>
  <si>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</si>
  <si>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</si>
  <si>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</si>
  <si>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</si>
  <si>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</si>
  <si>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</si>
  <si>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</si>
  <si>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</si>
  <si>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</si>
  <si>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</si>
  <si>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</si>
  <si>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</si>
  <si>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</si>
  <si>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</si>
  <si>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</si>
  <si>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</si>
  <si>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</si>
  <si>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</si>
  <si>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</si>
  <si>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</si>
  <si>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</si>
  <si>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</si>
  <si>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</si>
  <si>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</si>
  <si>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</si>
  <si>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</si>
  <si>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</si>
  <si>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</si>
  <si>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</si>
  <si>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</si>
  <si>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</si>
  <si>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</si>
  <si>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</si>
  <si>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</si>
  <si>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</si>
  <si>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</si>
  <si>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</si>
  <si>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</si>
  <si>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</si>
  <si>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</si>
  <si>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</si>
  <si>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</si>
  <si>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</si>
  <si>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</si>
  <si>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</si>
  <si>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</si>
  <si>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</si>
  <si>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</si>
  <si>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</si>
  <si>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</si>
  <si>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</si>
  <si>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</si>
  <si>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</si>
  <si>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</si>
  <si>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</si>
  <si>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</si>
  <si>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</si>
  <si>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</si>
  <si>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</si>
  <si>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</si>
  <si>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</si>
  <si>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</si>
  <si>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</si>
  <si>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</si>
  <si>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</si>
  <si>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</si>
  <si>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</si>
  <si>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</si>
  <si>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</si>
  <si>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</si>
  <si>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</si>
  <si>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</si>
  <si>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</si>
  <si>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</si>
  <si>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</si>
  <si>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</si>
  <si>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</si>
  <si>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</si>
  <si>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</si>
  <si>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</si>
  <si>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</si>
  <si>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</si>
  <si>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</si>
  <si>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</si>
  <si>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</si>
  <si>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</si>
  <si>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</si>
  <si>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</si>
  <si>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</si>
  <si>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</si>
  <si>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</si>
  <si>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</si>
  <si>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</si>
  <si>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</si>
  <si>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</si>
  <si>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</si>
  <si>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</si>
  <si>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</si>
  <si>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</si>
  <si>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</si>
  <si>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</si>
  <si>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</si>
  <si>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</si>
  <si>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</si>
  <si>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</si>
  <si>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</si>
  <si>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</si>
  <si>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</si>
  <si>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</si>
  <si>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</si>
  <si>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</si>
  <si>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</si>
  <si>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</si>
  <si>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</si>
  <si>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</si>
  <si>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</si>
  <si>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</si>
  <si>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</si>
  <si>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</si>
  <si>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</si>
  <si>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</si>
  <si>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</si>
  <si>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</si>
  <si>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</si>
  <si>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</si>
  <si>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</si>
  <si>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</si>
  <si>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</si>
  <si>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</si>
  <si>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</si>
  <si>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</si>
  <si>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</si>
  <si>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</si>
  <si>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</si>
  <si>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</si>
  <si>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</si>
  <si>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</si>
  <si>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</si>
  <si>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</si>
  <si>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</si>
  <si>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</si>
  <si>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</si>
  <si>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</si>
  <si>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</si>
  <si>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</si>
  <si>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</si>
  <si>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</si>
  <si>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</si>
  <si>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</si>
  <si>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</si>
  <si>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</si>
  <si>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</si>
  <si>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</si>
  <si>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</si>
  <si>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</si>
  <si>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</si>
  <si>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</si>
  <si>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</si>
  <si>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</si>
  <si>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</si>
  <si>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</si>
  <si>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</si>
  <si>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</si>
  <si>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</si>
  <si>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</si>
  <si>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</si>
  <si>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</si>
  <si>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</si>
  <si>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</si>
  <si>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</si>
  <si>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</si>
  <si>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</si>
  <si>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</si>
  <si>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</si>
  <si>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</si>
  <si>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</si>
  <si>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</si>
  <si>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</si>
  <si>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</si>
  <si>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</si>
  <si>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</si>
  <si>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</si>
  <si>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</si>
  <si>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</si>
  <si>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</si>
  <si>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</si>
  <si>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</si>
  <si>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</si>
  <si>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</si>
  <si>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</si>
  <si>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</si>
  <si>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</si>
  <si>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</si>
  <si>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</si>
  <si>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</si>
  <si>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</si>
  <si>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</si>
  <si>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</si>
  <si>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</si>
  <si>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</si>
  <si>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</si>
  <si>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</si>
  <si>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</si>
  <si>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</si>
  <si>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</si>
  <si>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</si>
  <si>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</si>
  <si>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</si>
  <si>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</si>
  <si>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</si>
  <si>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</si>
  <si>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</si>
  <si>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</si>
  <si>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</si>
  <si>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</si>
  <si>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</si>
  <si>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</si>
  <si>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</si>
  <si>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</si>
  <si>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</si>
  <si>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</si>
  <si>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</si>
  <si>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</si>
  <si>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</si>
  <si>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</si>
  <si>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</si>
  <si>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</si>
  <si>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</si>
  <si>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</si>
  <si>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</si>
  <si>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</si>
  <si>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</si>
  <si>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</si>
  <si>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</si>
  <si>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</si>
  <si>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</si>
  <si>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</si>
  <si>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</si>
  <si>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</si>
  <si>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</si>
  <si>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</si>
  <si>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</si>
  <si>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</si>
  <si>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</si>
  <si>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</si>
  <si>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</si>
  <si>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</si>
  <si>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</si>
  <si>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</si>
  <si>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</si>
  <si>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</si>
  <si>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</si>
  <si>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</si>
  <si>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</si>
  <si>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</si>
  <si>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</si>
  <si>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</si>
  <si>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</si>
  <si>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</si>
  <si>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</si>
  <si>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</si>
  <si>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</si>
  <si>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</si>
  <si>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</si>
  <si>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</si>
  <si>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</si>
  <si>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</si>
  <si>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</si>
  <si>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</si>
  <si>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</si>
  <si>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</si>
  <si>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</si>
  <si>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</si>
  <si>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</si>
  <si>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</si>
  <si>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</si>
  <si>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</si>
  <si>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</si>
  <si>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</si>
  <si>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</si>
  <si>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</si>
  <si>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</si>
  <si>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</si>
  <si>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</si>
  <si>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</si>
  <si>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</si>
  <si>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</si>
  <si>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</si>
  <si>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</si>
  <si>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</si>
  <si>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</si>
  <si>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</si>
  <si>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</si>
  <si>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</si>
  <si>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</si>
  <si>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</si>
  <si>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</si>
  <si>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</si>
  <si>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</si>
  <si>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</si>
  <si>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</si>
  <si>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</si>
  <si>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</si>
  <si>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</si>
  <si>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</si>
  <si>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</si>
  <si>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</si>
  <si>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</si>
  <si>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</si>
  <si>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</si>
  <si>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</si>
  <si>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</si>
  <si>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</si>
  <si>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</si>
  <si>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</si>
  <si>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</si>
  <si>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</si>
  <si>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</si>
  <si>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</si>
  <si>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</si>
  <si>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</si>
  <si>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</si>
  <si>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</si>
  <si>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</si>
  <si>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</si>
  <si>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</si>
  <si>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</si>
  <si>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</si>
  <si>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</si>
  <si>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</si>
  <si>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</si>
  <si>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</si>
  <si>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</si>
  <si>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</si>
  <si>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</si>
  <si>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</si>
  <si>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</si>
  <si>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</si>
  <si>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</si>
  <si>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</si>
  <si>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</si>
  <si>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</si>
  <si>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</si>
  <si>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</si>
  <si>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</si>
  <si>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</si>
  <si>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</si>
  <si>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</si>
  <si>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</si>
  <si>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</si>
  <si>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</si>
  <si>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</si>
  <si>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</si>
  <si>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</si>
  <si>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</si>
  <si>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</si>
  <si>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</si>
  <si>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</si>
  <si>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</si>
  <si>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</si>
  <si>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</si>
  <si>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</si>
  <si>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</si>
  <si>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</si>
  <si>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</si>
  <si>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</si>
  <si>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</si>
  <si>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</si>
  <si>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</si>
  <si>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</si>
  <si>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</si>
  <si>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</si>
  <si>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</si>
  <si>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</si>
  <si>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</si>
  <si>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</si>
  <si>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</si>
  <si>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</si>
  <si>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</si>
  <si>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</si>
  <si>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</si>
  <si>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</si>
  <si>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</si>
  <si>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</si>
  <si>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</si>
  <si>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</si>
  <si>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</si>
  <si>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</si>
  <si>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</si>
  <si>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</si>
  <si>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</si>
  <si>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</si>
  <si>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</si>
  <si>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</si>
  <si>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</si>
  <si>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</si>
  <si>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</si>
  <si>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</si>
  <si>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</si>
  <si>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</si>
  <si>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</si>
  <si>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</si>
  <si>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</si>
  <si>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</si>
  <si>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</si>
  <si>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</si>
  <si>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</si>
  <si>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</si>
  <si>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</si>
  <si>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</si>
  <si>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</si>
  <si>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</si>
  <si>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</si>
  <si>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</si>
  <si>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</si>
  <si>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</si>
  <si>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</si>
  <si>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</si>
  <si>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</si>
  <si>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</si>
  <si>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</si>
  <si>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</si>
  <si>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</si>
  <si>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</si>
  <si>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</si>
  <si>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</si>
  <si>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</si>
  <si>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</si>
  <si>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</si>
  <si>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</si>
  <si>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</si>
  <si>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</si>
  <si>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</si>
  <si>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</si>
  <si>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</si>
  <si>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</si>
  <si>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</si>
  <si>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</si>
  <si>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</si>
  <si>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</si>
  <si>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</si>
  <si>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</si>
  <si>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</si>
  <si>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</si>
  <si>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</si>
  <si>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</si>
  <si>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</si>
  <si>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</si>
  <si>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</si>
  <si>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</si>
  <si>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</si>
  <si>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</si>
  <si>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</si>
  <si>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</si>
  <si>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</si>
  <si>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</si>
  <si>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</si>
  <si>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</si>
  <si>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</si>
  <si>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</si>
  <si>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</si>
  <si>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</si>
  <si>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</si>
  <si>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</si>
  <si>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</si>
  <si>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</si>
  <si>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</si>
  <si>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</si>
  <si>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</si>
  <si>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</si>
  <si>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</si>
  <si>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</si>
  <si>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</si>
  <si>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</si>
  <si>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</si>
  <si>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</si>
  <si>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</si>
  <si>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</si>
  <si>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</si>
  <si>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</si>
  <si>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</si>
  <si>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</si>
  <si>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</si>
  <si>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</si>
  <si>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</si>
  <si>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</si>
  <si>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</si>
  <si>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</si>
  <si>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</si>
  <si>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</si>
  <si>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</si>
  <si>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</si>
  <si>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</si>
  <si>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</si>
  <si>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</si>
  <si>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</si>
  <si>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</si>
  <si>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</si>
  <si>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</si>
  <si>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</si>
  <si>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</si>
  <si>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</si>
  <si>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</si>
  <si>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</si>
  <si>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</si>
  <si>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</si>
  <si>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</si>
  <si>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</si>
  <si>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</si>
  <si>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</si>
  <si>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</si>
  <si>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</si>
  <si>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</si>
  <si>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</si>
  <si>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</si>
  <si>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</si>
  <si>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</si>
  <si>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</si>
  <si>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</si>
  <si>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</si>
  <si>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</si>
  <si>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</si>
  <si>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</si>
  <si>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</si>
  <si>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</si>
  <si>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</si>
  <si>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</si>
  <si>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</si>
  <si>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</si>
  <si>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</si>
  <si>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</si>
  <si>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</si>
  <si>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</si>
  <si>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</si>
  <si>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</si>
  <si>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</si>
  <si>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</si>
  <si>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</si>
  <si>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</si>
  <si>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</si>
  <si>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</si>
  <si>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</si>
  <si>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</si>
  <si>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</si>
  <si>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</si>
  <si>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</si>
  <si>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</si>
  <si>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</si>
  <si>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</si>
  <si>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</si>
  <si>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</si>
  <si>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</si>
  <si>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</si>
  <si>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</si>
  <si>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</si>
  <si>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</si>
  <si>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</si>
  <si>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</si>
  <si>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</si>
  <si>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</si>
  <si>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</si>
  <si>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</si>
  <si>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</si>
  <si>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</si>
  <si>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</si>
  <si>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</si>
  <si>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</si>
  <si>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</si>
  <si>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</si>
  <si>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</si>
  <si>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</si>
  <si>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</si>
  <si>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</si>
  <si>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</si>
  <si>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</si>
  <si>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</si>
  <si>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</si>
  <si>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</si>
  <si>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</si>
  <si>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</si>
  <si>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</si>
  <si>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</si>
  <si>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</si>
  <si>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</si>
  <si>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</si>
  <si>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</si>
  <si>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</si>
  <si>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</si>
  <si>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</si>
  <si>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</si>
  <si>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</si>
  <si>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</si>
  <si>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</si>
  <si>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</si>
  <si>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</si>
  <si>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</si>
  <si>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</si>
  <si>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</si>
  <si>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</si>
  <si>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</si>
  <si>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</si>
  <si>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</si>
  <si>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</si>
  <si>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</si>
  <si>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</si>
  <si>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</si>
  <si>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</si>
  <si>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</si>
  <si>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</si>
  <si>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</si>
  <si>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</si>
  <si>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</si>
  <si>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</si>
  <si>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</si>
  <si>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</si>
  <si>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</si>
  <si>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</si>
  <si>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</si>
  <si>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</si>
  <si>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</si>
  <si>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</si>
  <si>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</si>
  <si>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</si>
  <si>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</si>
  <si>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</si>
  <si>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</si>
  <si>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</si>
  <si>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</si>
  <si>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</si>
  <si>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</si>
  <si>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</si>
  <si>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</si>
  <si>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</si>
  <si>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</si>
  <si>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</si>
  <si>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</si>
  <si>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</si>
  <si>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</si>
  <si>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</si>
  <si>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</si>
  <si>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</si>
  <si>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</si>
  <si>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</si>
  <si>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</si>
  <si>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</si>
  <si>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</si>
  <si>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</si>
  <si>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</si>
  <si>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</si>
  <si>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</si>
  <si>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</si>
  <si>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</si>
  <si>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</si>
  <si>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</si>
  <si>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</si>
  <si>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</si>
  <si>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</si>
  <si>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</si>
  <si>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</si>
  <si>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</si>
  <si>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</si>
  <si>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</si>
  <si>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</si>
  <si>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</si>
  <si>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</si>
  <si>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</si>
  <si>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</si>
  <si>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</si>
  <si>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</si>
  <si>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</si>
  <si>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</si>
  <si>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</si>
  <si>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</si>
  <si>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</si>
  <si>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</si>
  <si>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</si>
  <si>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</si>
  <si>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</si>
  <si>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</si>
  <si>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</si>
  <si>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</si>
  <si>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</si>
  <si>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</si>
  <si>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</si>
  <si>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</si>
  <si>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</si>
  <si>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</si>
  <si>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</si>
  <si>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</si>
  <si>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</si>
  <si>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</si>
  <si>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</si>
  <si>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</si>
  <si>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</si>
  <si>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</si>
  <si>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</si>
  <si>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</si>
  <si>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</si>
  <si>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</si>
  <si>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</si>
  <si>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</si>
  <si>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</si>
  <si>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</si>
  <si>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</si>
  <si>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</si>
  <si>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</si>
  <si>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</si>
  <si>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</si>
  <si>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</si>
  <si>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</si>
  <si>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</si>
  <si>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</si>
  <si>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</si>
  <si>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</si>
  <si>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</si>
  <si>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</si>
  <si>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</si>
  <si>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</si>
  <si>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</si>
  <si>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</si>
  <si>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</si>
  <si>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</si>
  <si>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</si>
  <si>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</si>
  <si>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</si>
  <si>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</si>
  <si>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</si>
  <si>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</si>
  <si>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</si>
  <si>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</si>
  <si>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</si>
  <si>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</si>
  <si>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</si>
  <si>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</si>
  <si>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</si>
  <si>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</si>
  <si>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</si>
  <si>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</si>
  <si>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</si>
  <si>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</si>
  <si>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</si>
  <si>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</si>
  <si>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</si>
  <si>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</si>
  <si>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</si>
  <si>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</si>
  <si>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</si>
  <si>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</si>
  <si>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</si>
  <si>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</si>
  <si>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</si>
  <si>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</si>
  <si>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</si>
  <si>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</si>
  <si>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</si>
  <si>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</si>
  <si>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</si>
  <si>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</si>
  <si>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</si>
  <si>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</si>
  <si>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</si>
  <si>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</si>
  <si>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</si>
  <si>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</si>
  <si>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</si>
  <si>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</si>
  <si>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</si>
  <si>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</si>
  <si>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</si>
  <si>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</si>
  <si>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</si>
  <si>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</si>
  <si>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</si>
  <si>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</si>
  <si>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</si>
  <si>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</si>
  <si>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</si>
  <si>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</si>
  <si>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</si>
  <si>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</si>
  <si>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</si>
  <si>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</si>
  <si>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</si>
  <si>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</si>
  <si>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</si>
  <si>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</si>
  <si>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</si>
  <si>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</si>
  <si>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</si>
  <si>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</si>
  <si>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</si>
  <si>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</si>
  <si>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</si>
  <si>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</si>
  <si>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</si>
  <si>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</si>
  <si>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</si>
  <si>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</si>
  <si>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</si>
  <si>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</si>
  <si>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</si>
  <si>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</si>
  <si>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</si>
  <si>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</si>
  <si>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</si>
  <si>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</si>
  <si>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</si>
  <si>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</si>
  <si>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</si>
  <si>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</si>
  <si>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</si>
  <si>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</si>
  <si>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</si>
  <si>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</si>
  <si>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</si>
  <si>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</si>
  <si>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</si>
  <si>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</si>
  <si>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</si>
  <si>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</si>
  <si>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</si>
  <si>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</si>
  <si>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</si>
  <si>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</si>
  <si>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</si>
  <si>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</si>
  <si>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</si>
  <si>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</si>
  <si>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</si>
  <si>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</si>
  <si>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</si>
  <si>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</si>
  <si>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</si>
  <si>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</si>
  <si>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</si>
  <si>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</si>
  <si>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</si>
  <si>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</si>
  <si>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</si>
  <si>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</si>
  <si>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</si>
  <si>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</si>
  <si>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</si>
  <si>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</si>
  <si>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</si>
  <si>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</si>
  <si>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</si>
  <si>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</si>
  <si>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</si>
  <si>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</si>
  <si>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</si>
  <si>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</si>
  <si>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</si>
  <si>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</si>
  <si>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</si>
  <si>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</si>
  <si>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</si>
  <si>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</si>
  <si>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</si>
  <si>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</si>
  <si>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</si>
  <si>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</si>
  <si>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</si>
  <si>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</si>
  <si>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</si>
  <si>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</si>
  <si>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</si>
  <si>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</si>
  <si>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</si>
  <si>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</si>
  <si>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</si>
  <si>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</si>
  <si>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</si>
  <si>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</si>
  <si>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</si>
  <si>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</si>
  <si>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</si>
  <si>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</si>
  <si>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</si>
  <si>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</si>
  <si>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</si>
  <si>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</si>
  <si>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</si>
  <si>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</si>
  <si>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</si>
  <si>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</si>
  <si>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</si>
  <si>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</si>
  <si>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</si>
  <si>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</si>
  <si>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</si>
  <si>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</si>
  <si>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</si>
  <si>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</si>
  <si>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</si>
  <si>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</si>
  <si>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</si>
  <si>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</si>
  <si>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</si>
  <si>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</si>
  <si>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</si>
  <si>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</si>
  <si>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</si>
  <si>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</si>
  <si>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</si>
  <si>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</si>
  <si>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</si>
  <si>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</si>
  <si>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</si>
  <si>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</si>
  <si>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</si>
  <si>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</si>
  <si>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</si>
  <si>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</si>
  <si>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</si>
  <si>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</si>
  <si>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</si>
  <si>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</si>
  <si>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</si>
  <si>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</si>
  <si>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</si>
  <si>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</si>
  <si>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</si>
  <si>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</si>
  <si>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</si>
  <si>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</si>
  <si>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</si>
  <si>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</si>
  <si>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</si>
  <si>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</si>
  <si>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</si>
  <si>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</si>
  <si>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</si>
  <si>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</si>
  <si>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</si>
  <si>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</si>
  <si>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</si>
  <si>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</si>
  <si>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</si>
  <si>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</si>
  <si>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</si>
  <si>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</si>
  <si>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</si>
  <si>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</si>
  <si>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</si>
  <si>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</si>
  <si>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</si>
  <si>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</si>
  <si>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</si>
  <si>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</si>
  <si>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</si>
  <si>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</si>
  <si>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</si>
  <si>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</si>
  <si>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</si>
  <si>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</si>
  <si>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</si>
  <si>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</si>
  <si>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</si>
  <si>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</si>
  <si>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</si>
  <si>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</si>
  <si>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</si>
  <si>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</si>
  <si>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</si>
  <si>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</si>
  <si>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</si>
  <si>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</si>
  <si>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</si>
  <si>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</si>
  <si>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</si>
  <si>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</si>
  <si>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</si>
  <si>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</si>
  <si>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</si>
  <si>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</si>
  <si>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</si>
  <si>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</si>
  <si>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</si>
  <si>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</si>
  <si>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</si>
  <si>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</si>
  <si>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</si>
  <si>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</si>
  <si>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</si>
  <si>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</si>
  <si>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</si>
  <si>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</si>
  <si>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</si>
  <si>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</si>
  <si>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</si>
  <si>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</si>
  <si>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</si>
  <si>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</si>
  <si>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</si>
  <si>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</si>
  <si>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</si>
  <si>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</si>
  <si>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</si>
  <si>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</si>
  <si>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</si>
  <si>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</si>
  <si>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</si>
  <si>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</si>
  <si>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</si>
  <si>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</si>
  <si>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</si>
  <si>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</si>
  <si>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</si>
  <si>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</si>
  <si>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</si>
  <si>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</si>
  <si>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</si>
  <si>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</si>
  <si>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</si>
  <si>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</si>
  <si>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</si>
  <si>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</si>
  <si>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</si>
  <si>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</si>
  <si>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</si>
  <si>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</si>
  <si>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</si>
  <si>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</si>
  <si>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</si>
  <si>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</si>
  <si>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</si>
  <si>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</si>
  <si>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</si>
  <si>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</si>
  <si>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</si>
  <si>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</si>
  <si>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</si>
  <si>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</si>
  <si>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</si>
  <si>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</si>
  <si>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</si>
  <si>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</si>
  <si>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</si>
  <si>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</si>
  <si>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</si>
  <si>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</si>
  <si>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</si>
  <si>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</si>
  <si>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</si>
  <si>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</si>
  <si>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</si>
  <si>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</si>
  <si>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</si>
  <si>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</si>
  <si>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</si>
  <si>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</si>
  <si>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</si>
  <si>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</si>
  <si>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</si>
  <si>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</si>
  <si>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</si>
  <si>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</si>
  <si>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</si>
  <si>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</si>
  <si>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</si>
  <si>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</si>
  <si>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</si>
  <si>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</si>
  <si>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</si>
  <si>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</si>
  <si>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</si>
  <si>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</si>
  <si>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</si>
  <si>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</si>
  <si>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</si>
  <si>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</si>
  <si>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</si>
  <si>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</si>
  <si>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</si>
  <si>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</si>
  <si>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</si>
  <si>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</si>
  <si>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</si>
  <si>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</si>
  <si>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</si>
  <si>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</si>
  <si>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</si>
  <si>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</si>
  <si>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</si>
  <si>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</si>
  <si>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</si>
  <si>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</si>
  <si>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</si>
  <si>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</si>
  <si>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</si>
  <si>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</si>
  <si>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</si>
  <si>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</si>
  <si>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</si>
  <si>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</si>
  <si>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</si>
  <si>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</si>
  <si>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</si>
  <si>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</si>
  <si>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</si>
  <si>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</si>
  <si>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</si>
  <si>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</si>
  <si>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</si>
  <si>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</si>
  <si>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</si>
  <si>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</si>
  <si>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</si>
  <si>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</si>
  <si>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</si>
  <si>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</si>
  <si>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</si>
  <si>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</si>
  <si>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</si>
  <si>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</si>
  <si>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</si>
  <si>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</si>
  <si>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</si>
  <si>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</si>
  <si>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</si>
  <si>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</si>
  <si>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</si>
  <si>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</si>
  <si>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</si>
  <si>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</si>
  <si>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</si>
  <si>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</si>
  <si>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</si>
  <si>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</si>
  <si>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</si>
  <si>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</si>
  <si>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</si>
  <si>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</si>
  <si>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</si>
  <si>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</si>
  <si>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</si>
  <si>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</si>
  <si>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</si>
  <si>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</si>
  <si>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</si>
  <si>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</si>
  <si>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</si>
  <si>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</si>
  <si>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</si>
  <si>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</si>
  <si>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</si>
  <si>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</si>
  <si>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</si>
  <si>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</si>
  <si>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</si>
  <si>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</si>
  <si>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</si>
  <si>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</si>
  <si>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</si>
  <si>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</si>
  <si>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</si>
  <si>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</si>
  <si>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</si>
  <si>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</si>
  <si>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</si>
  <si>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</si>
  <si>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</si>
  <si>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</si>
  <si>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</si>
  <si>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</si>
  <si>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</si>
  <si>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</si>
  <si>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</si>
  <si>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</si>
  <si>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</si>
  <si>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</si>
  <si>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</si>
  <si>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</si>
  <si>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</si>
  <si>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</si>
  <si>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</si>
  <si>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</si>
  <si>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</si>
  <si>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</si>
  <si>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</si>
  <si>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</si>
  <si>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</si>
  <si>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</si>
  <si>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</si>
  <si>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</si>
  <si>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</si>
  <si>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</si>
  <si>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</si>
  <si>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</si>
  <si>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</si>
  <si>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</si>
  <si>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</si>
  <si>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</si>
  <si>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</si>
  <si>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</si>
  <si>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</si>
  <si>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</si>
  <si>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</si>
  <si>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</si>
  <si>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</si>
  <si>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</si>
  <si>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</si>
  <si>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</si>
  <si>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</si>
  <si>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</si>
  <si>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</si>
  <si>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</si>
  <si>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</si>
  <si>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</si>
  <si>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</si>
  <si>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</si>
  <si>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</si>
  <si>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</si>
  <si>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</si>
  <si>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</si>
  <si>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</si>
  <si>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</si>
  <si>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</si>
  <si>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</si>
  <si>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</si>
  <si>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</si>
  <si>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</si>
  <si>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</si>
  <si>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</si>
  <si>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</si>
  <si>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</si>
  <si>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</si>
  <si>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</si>
  <si>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</si>
  <si>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</si>
  <si>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</si>
  <si>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</si>
  <si>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</si>
  <si>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</si>
  <si>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</si>
  <si>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</si>
  <si>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</si>
  <si>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</si>
  <si>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</si>
  <si>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</si>
  <si>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</si>
  <si>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</si>
  <si>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</si>
  <si>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</si>
  <si>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</si>
  <si>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</si>
  <si>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</si>
  <si>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</si>
  <si>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</si>
  <si>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</si>
  <si>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</si>
  <si>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</si>
  <si>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</si>
  <si>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</si>
  <si>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</si>
  <si>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</si>
  <si>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</si>
  <si>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</si>
  <si>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</si>
  <si>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</si>
  <si>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</si>
  <si>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</si>
  <si>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</si>
  <si>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</si>
  <si>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</si>
  <si>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</si>
  <si>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</si>
  <si>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</si>
  <si>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</si>
  <si>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</si>
  <si>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</si>
  <si>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</si>
  <si>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</si>
  <si>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</si>
  <si>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</si>
  <si>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</si>
  <si>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</si>
  <si>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</si>
  <si>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</si>
  <si>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</si>
  <si>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</si>
  <si>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</si>
  <si>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</si>
  <si>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</si>
  <si>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</si>
  <si>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</si>
  <si>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</si>
  <si>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</si>
  <si>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</si>
  <si>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</si>
  <si>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</si>
  <si>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</si>
  <si>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</si>
  <si>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</si>
  <si>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</si>
  <si>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</si>
  <si>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</si>
  <si>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</si>
  <si>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</si>
  <si>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</si>
  <si>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</si>
  <si>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</si>
  <si>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</si>
  <si>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</si>
  <si>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</si>
  <si>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</si>
  <si>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</si>
  <si>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</si>
  <si>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</si>
  <si>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</si>
  <si>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</si>
  <si>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</si>
  <si>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</si>
  <si>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</si>
  <si>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</si>
  <si>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</si>
  <si>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</si>
  <si>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</si>
  <si>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</si>
  <si>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</si>
  <si>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</si>
  <si>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</si>
  <si>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</si>
  <si>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</si>
  <si>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</si>
  <si>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</si>
  <si>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</si>
  <si>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</si>
  <si>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</si>
  <si>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</si>
  <si>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</si>
  <si>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</si>
  <si>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</si>
  <si>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</si>
  <si>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</si>
  <si>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</si>
  <si>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</si>
  <si>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</si>
  <si>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</si>
  <si>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</si>
  <si>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</si>
  <si>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</si>
  <si>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</si>
  <si>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</si>
  <si>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</si>
  <si>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</si>
  <si>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</si>
  <si>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</si>
  <si>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</si>
  <si>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</si>
  <si>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</si>
  <si>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</si>
  <si>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</si>
  <si>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</si>
  <si>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</si>
  <si>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</si>
  <si>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</si>
  <si>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</si>
  <si>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</si>
  <si>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</si>
  <si>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</si>
  <si>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</si>
  <si>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</si>
  <si>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</si>
  <si>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</si>
  <si>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</si>
  <si>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</si>
  <si>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</si>
  <si>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</si>
  <si>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</si>
  <si>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</si>
  <si>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</si>
  <si>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</si>
  <si>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</si>
  <si>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</si>
  <si>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</si>
  <si>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</si>
  <si>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</si>
  <si>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</si>
  <si>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</si>
  <si>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</si>
  <si>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</si>
  <si>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</si>
  <si>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</si>
  <si>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</si>
  <si>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</si>
  <si>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</si>
  <si>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</si>
  <si>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</si>
  <si>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</si>
  <si>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</si>
  <si>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</si>
  <si>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</si>
  <si>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</si>
  <si>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</si>
  <si>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</si>
  <si>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</si>
  <si>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</si>
  <si>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</si>
  <si>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</si>
  <si>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</si>
  <si>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</si>
  <si>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</si>
  <si>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</si>
  <si>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</si>
  <si>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</si>
  <si>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</si>
  <si>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</si>
  <si>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</si>
  <si>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</si>
  <si>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</si>
  <si>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</si>
  <si>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</si>
  <si>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</si>
  <si>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</si>
  <si>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</si>
  <si>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</si>
  <si>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</si>
  <si>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</si>
  <si>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</si>
  <si>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</si>
  <si>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</si>
  <si>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</si>
  <si>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</si>
  <si>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</si>
  <si>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</si>
  <si>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</si>
  <si>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</si>
  <si>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</si>
  <si>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</si>
  <si>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</si>
  <si>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</si>
  <si>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</si>
  <si>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</si>
  <si>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</si>
  <si>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</si>
  <si>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</si>
  <si>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</si>
  <si>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</si>
  <si>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</si>
  <si>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</si>
  <si>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</si>
  <si>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</si>
  <si>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</si>
  <si>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</si>
  <si>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</si>
  <si>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</si>
  <si>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</si>
  <si>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</si>
  <si>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</si>
  <si>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</si>
  <si>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</si>
  <si>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</si>
  <si>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</si>
  <si>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</si>
  <si>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</si>
  <si>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</si>
  <si>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</si>
  <si>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</si>
  <si>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</si>
  <si>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</si>
  <si>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</si>
  <si>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</si>
  <si>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</si>
  <si>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</si>
  <si>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</si>
  <si>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</si>
  <si>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</si>
  <si>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</si>
  <si>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</si>
  <si>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</si>
  <si>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</si>
  <si>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</si>
  <si>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</si>
  <si>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</si>
  <si>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</si>
  <si>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</si>
  <si>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</si>
  <si>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</si>
  <si>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</si>
  <si>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</si>
  <si>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</si>
  <si>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</si>
  <si>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</si>
  <si>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</si>
  <si>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</si>
  <si>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</si>
  <si>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</si>
  <si>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</si>
  <si>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</si>
  <si>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</si>
  <si>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</si>
  <si>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</si>
  <si>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</si>
  <si>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</si>
  <si>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</si>
  <si>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</si>
  <si>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</si>
  <si>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</si>
  <si>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</si>
  <si>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</si>
  <si>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</si>
  <si>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</si>
  <si>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</si>
  <si>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</si>
  <si>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</si>
  <si>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</si>
  <si>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</si>
  <si>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</si>
  <si>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</si>
  <si>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</si>
  <si>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</si>
  <si>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</si>
  <si>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</si>
  <si>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</si>
  <si>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</si>
  <si>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</si>
  <si>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</si>
  <si>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</si>
  <si>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</si>
  <si>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</si>
  <si>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</si>
  <si>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</si>
  <si>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</si>
  <si>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</si>
  <si>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</si>
  <si>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</si>
  <si>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</si>
  <si>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</si>
  <si>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</si>
  <si>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</si>
  <si>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</si>
  <si>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</si>
  <si>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</si>
  <si>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</si>
  <si>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</si>
  <si>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</si>
  <si>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</si>
  <si>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</si>
  <si>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</si>
  <si>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</si>
  <si>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</si>
  <si>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</si>
  <si>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</si>
  <si>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</si>
  <si>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</si>
  <si>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</si>
  <si>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</si>
  <si>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</si>
  <si>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</si>
  <si>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</si>
  <si>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</si>
  <si>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</si>
  <si>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</si>
  <si>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</si>
  <si>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</si>
  <si>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</si>
  <si>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</si>
  <si>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</si>
  <si>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</si>
  <si>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</si>
  <si>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</si>
  <si>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</si>
  <si>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</si>
  <si>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</si>
  <si>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</si>
  <si>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</si>
  <si>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</si>
  <si>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</si>
  <si>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</si>
  <si>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</si>
  <si>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</si>
  <si>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</si>
  <si>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</si>
  <si>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</si>
  <si>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</si>
  <si>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</si>
  <si>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</si>
  <si>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</si>
  <si>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</si>
  <si>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</si>
  <si>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</si>
  <si>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</si>
  <si>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</si>
  <si>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</si>
  <si>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</si>
  <si>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</si>
  <si>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</si>
  <si>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</si>
  <si>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</si>
  <si>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</si>
  <si>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</si>
  <si>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</si>
  <si>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</si>
  <si>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</si>
  <si>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</si>
  <si>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</si>
  <si>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</si>
  <si>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</si>
  <si>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</si>
  <si>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</si>
  <si>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</si>
  <si>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</si>
  <si>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</si>
  <si>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</si>
  <si>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</si>
  <si>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</si>
  <si>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</si>
  <si>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</si>
  <si>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</si>
  <si>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</si>
  <si>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</si>
  <si>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</si>
  <si>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</si>
  <si>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</si>
  <si>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</si>
  <si>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</si>
  <si>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</si>
  <si>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</si>
  <si>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</si>
  <si>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</si>
  <si>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</si>
  <si>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</si>
  <si>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</si>
  <si>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</si>
  <si>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</si>
  <si>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</si>
  <si>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</si>
  <si>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</si>
  <si>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</si>
  <si>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</si>
  <si>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</si>
  <si>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</si>
  <si>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</si>
  <si>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</si>
  <si>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</si>
  <si>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</si>
  <si>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</si>
  <si>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</si>
  <si>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</si>
  <si>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</si>
  <si>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</si>
  <si>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</si>
  <si>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</si>
  <si>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</si>
  <si>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</si>
  <si>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</si>
  <si>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</si>
  <si>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</si>
  <si>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</si>
  <si>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</si>
  <si>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</si>
  <si>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</si>
  <si>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</si>
  <si>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</si>
  <si>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</si>
  <si>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</si>
  <si>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</si>
  <si>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</si>
  <si>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</si>
  <si>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</si>
  <si>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</si>
  <si>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</si>
  <si>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</si>
  <si>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</si>
  <si>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</si>
  <si>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</si>
  <si>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</si>
  <si>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</si>
  <si>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</si>
  <si>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</si>
  <si>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</si>
  <si>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</si>
  <si>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</si>
  <si>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</si>
  <si>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</si>
  <si>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</si>
  <si>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</si>
  <si>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</si>
  <si>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</si>
  <si>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</si>
  <si>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</si>
  <si>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</si>
  <si>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</si>
  <si>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</si>
  <si>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</si>
  <si>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</si>
  <si>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</si>
  <si>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</si>
  <si>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</si>
  <si>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</si>
  <si>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</si>
  <si>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</si>
  <si>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</si>
  <si>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</si>
  <si>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</si>
  <si>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</si>
  <si>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</si>
  <si>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</si>
  <si>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</si>
  <si>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</si>
  <si>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</si>
  <si>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</si>
  <si>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</si>
  <si>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</si>
  <si>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</si>
  <si>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</si>
  <si>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</si>
  <si>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</si>
  <si>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</si>
  <si>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</si>
  <si>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</si>
  <si>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</si>
  <si>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</si>
  <si>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</si>
  <si>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</si>
  <si>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</si>
  <si>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</si>
  <si>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</si>
  <si>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</si>
  <si>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</si>
  <si>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</si>
  <si>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</si>
  <si>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</si>
  <si>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</si>
  <si>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</si>
  <si>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</si>
  <si>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</si>
  <si>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</si>
  <si>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</si>
  <si>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</si>
  <si>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</si>
  <si>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</si>
  <si>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</si>
  <si>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</si>
  <si>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</si>
  <si>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</si>
  <si>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</si>
  <si>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</si>
  <si>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</si>
  <si>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</si>
  <si>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</si>
  <si>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</si>
  <si>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</si>
  <si>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</si>
  <si>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</si>
  <si>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</si>
  <si>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</si>
  <si>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</si>
  <si>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</si>
  <si>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</si>
  <si>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</si>
  <si>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</si>
  <si>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</si>
  <si>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</si>
  <si>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</si>
  <si>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</si>
  <si>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</si>
  <si>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</si>
  <si>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</si>
  <si>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</si>
  <si>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</si>
  <si>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</si>
  <si>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</si>
  <si>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</si>
  <si>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</si>
  <si>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</si>
  <si>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</si>
  <si>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</si>
  <si>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</si>
  <si>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</si>
  <si>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</si>
  <si>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</si>
  <si>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</si>
  <si>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</si>
  <si>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</si>
  <si>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</si>
  <si>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</si>
  <si>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</si>
  <si>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</si>
  <si>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</si>
  <si>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</si>
  <si>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</si>
  <si>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</si>
  <si>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</si>
  <si>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</si>
  <si>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</si>
  <si>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</si>
  <si>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</si>
  <si>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</si>
  <si>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</si>
  <si>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</si>
  <si>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</si>
  <si>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</si>
  <si>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</si>
  <si>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</si>
  <si>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</si>
  <si>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</si>
  <si>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</si>
  <si>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</si>
  <si>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</si>
  <si>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</si>
  <si>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</si>
  <si>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</si>
  <si>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</si>
  <si>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</si>
  <si>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</si>
  <si>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</si>
  <si>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</si>
  <si>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</si>
  <si>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</si>
  <si>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</si>
  <si>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</si>
  <si>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</si>
  <si>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</si>
  <si>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</si>
  <si>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</si>
  <si>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</si>
  <si>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</si>
  <si>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</si>
  <si>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</si>
  <si>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</si>
  <si>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</si>
  <si>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</si>
  <si>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</si>
  <si>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</si>
  <si>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</si>
  <si>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</si>
  <si>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</si>
  <si>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</si>
  <si>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</si>
  <si>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</si>
  <si>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</si>
  <si>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</si>
  <si>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</si>
  <si>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</si>
  <si>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</si>
  <si>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</si>
  <si>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</si>
  <si>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</si>
  <si>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</si>
  <si>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</si>
  <si>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</si>
  <si>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</si>
  <si>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</si>
  <si>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</si>
  <si>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</si>
  <si>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</si>
  <si>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</si>
  <si>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</si>
  <si>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</si>
  <si>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</si>
  <si>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</si>
  <si>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</si>
  <si>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</si>
  <si>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</si>
  <si>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</si>
  <si>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</si>
  <si>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</si>
  <si>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</si>
  <si>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</si>
  <si>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</si>
  <si>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</si>
  <si>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</si>
  <si>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</si>
  <si>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</si>
  <si>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</si>
  <si>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</si>
  <si>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</si>
  <si>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</si>
  <si>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</si>
  <si>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</si>
  <si>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</si>
  <si>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</si>
  <si>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</si>
  <si>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</si>
  <si>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</si>
  <si>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</si>
  <si>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</si>
  <si>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</si>
  <si>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</si>
  <si>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</si>
  <si>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</si>
  <si>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</si>
  <si>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</si>
  <si>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</si>
  <si>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</si>
  <si>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</si>
  <si>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</si>
  <si>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</si>
  <si>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</si>
  <si>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</si>
  <si>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</si>
  <si>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</si>
  <si>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</si>
  <si>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</si>
  <si>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</si>
  <si>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</si>
  <si>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</si>
  <si>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</si>
  <si>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</si>
  <si>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</si>
  <si>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</si>
  <si>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</si>
  <si>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</si>
  <si>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</si>
  <si>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</si>
  <si>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</si>
  <si>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</si>
  <si>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</si>
  <si>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</si>
  <si>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</si>
  <si>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</si>
  <si>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</si>
  <si>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</si>
  <si>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</si>
  <si>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</si>
  <si>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</si>
  <si>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</si>
  <si>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</si>
  <si>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</si>
  <si>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</si>
  <si>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</si>
  <si>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</si>
  <si>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</si>
  <si>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</si>
  <si>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</si>
  <si>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</si>
  <si>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</si>
  <si>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</si>
  <si>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</si>
  <si>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</si>
  <si>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</si>
  <si>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</si>
  <si>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</si>
  <si>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</si>
  <si>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</si>
  <si>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</si>
  <si>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</si>
  <si>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</si>
  <si>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</si>
  <si>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</si>
  <si>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</si>
  <si>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</si>
  <si>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</si>
  <si>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</si>
  <si>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</si>
  <si>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</si>
  <si>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</si>
  <si>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</si>
  <si>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</si>
  <si>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</si>
  <si>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</si>
  <si>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</si>
  <si>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</si>
  <si>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</si>
  <si>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</si>
  <si>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</si>
  <si>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</si>
  <si>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</si>
  <si>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</si>
  <si>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</si>
  <si>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</si>
  <si>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</si>
  <si>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</si>
  <si>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</si>
  <si>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</si>
  <si>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</si>
  <si>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</si>
  <si>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</si>
  <si>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</si>
  <si>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</si>
  <si>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</si>
  <si>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</si>
  <si>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</si>
  <si>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</si>
  <si>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</si>
  <si>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</si>
  <si>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</si>
  <si>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</si>
  <si>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</si>
  <si>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</si>
  <si>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</si>
  <si>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</si>
  <si>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</si>
  <si>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</si>
  <si>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</si>
  <si>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</si>
  <si>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</si>
  <si>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</si>
  <si>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</si>
  <si>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</si>
  <si>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</si>
  <si>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</si>
  <si>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</si>
  <si>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</si>
  <si>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</si>
  <si>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</si>
  <si>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</si>
  <si>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</si>
  <si>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</si>
  <si>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</si>
  <si>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</si>
  <si>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</si>
  <si>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</si>
  <si>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</si>
  <si>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</si>
  <si>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</si>
  <si>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</si>
  <si>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</si>
  <si>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</si>
  <si>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</si>
  <si>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</si>
  <si>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</si>
  <si>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</si>
  <si>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</si>
  <si>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</si>
  <si>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</si>
  <si>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</si>
  <si>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</si>
  <si>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</si>
  <si>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</si>
  <si>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</si>
  <si>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</si>
  <si>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</si>
  <si>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</si>
  <si>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</si>
  <si>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</si>
  <si>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</si>
  <si>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</si>
  <si>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</si>
  <si>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</si>
  <si>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</si>
  <si>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</si>
  <si>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</si>
  <si>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</si>
  <si>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</si>
  <si>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</si>
  <si>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</si>
  <si>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</si>
  <si>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</si>
  <si>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</si>
  <si>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</si>
  <si>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</si>
  <si>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</si>
  <si>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</si>
  <si>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</si>
  <si>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</si>
  <si>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</si>
  <si>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</si>
  <si>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</si>
  <si>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</si>
  <si>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</si>
  <si>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</si>
  <si>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</si>
  <si>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</si>
  <si>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</si>
  <si>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</si>
  <si>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</si>
  <si>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</si>
  <si>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</si>
  <si>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</si>
  <si>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</si>
  <si>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</si>
  <si>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</si>
  <si>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</si>
  <si>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</si>
  <si>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</si>
  <si>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</si>
  <si>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</si>
  <si>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</si>
  <si>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</si>
  <si>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</si>
  <si>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</si>
  <si>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</si>
  <si>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</si>
  <si>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</si>
  <si>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</si>
  <si>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</si>
  <si>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</si>
  <si>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</si>
  <si>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</si>
  <si>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</si>
  <si>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</si>
  <si>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</si>
  <si>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</si>
  <si>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</si>
  <si>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</si>
  <si>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</si>
  <si>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</si>
  <si>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</si>
  <si>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</si>
  <si>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</si>
  <si>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</si>
  <si>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</si>
  <si>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</si>
  <si>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</si>
  <si>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</si>
  <si>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</si>
  <si>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</si>
  <si>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</si>
  <si>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</si>
  <si>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</si>
  <si>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</si>
  <si>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</si>
  <si>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</si>
  <si>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</si>
  <si>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</si>
  <si>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</si>
  <si>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</si>
  <si>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</si>
  <si>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</si>
  <si>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</si>
  <si>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</si>
  <si>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</si>
  <si>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</si>
  <si>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</si>
  <si>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</si>
  <si>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</si>
  <si>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</si>
  <si>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</si>
  <si>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</si>
  <si>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</si>
  <si>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</si>
  <si>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</si>
  <si>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</si>
  <si>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</si>
  <si>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</si>
  <si>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</si>
  <si>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</si>
  <si>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</si>
  <si>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</si>
  <si>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</si>
  <si>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</si>
  <si>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</si>
  <si>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</si>
  <si>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</si>
  <si>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</si>
  <si>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</si>
  <si>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</si>
  <si>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</si>
  <si>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</si>
  <si>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</si>
  <si>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</si>
  <si>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</si>
  <si>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</si>
  <si>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</si>
  <si>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</si>
  <si>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</si>
  <si>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</si>
  <si>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</si>
  <si>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</si>
  <si>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</si>
  <si>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</si>
  <si>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</si>
  <si>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</si>
  <si>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</si>
  <si>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</si>
  <si>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</si>
  <si>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</si>
  <si>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</si>
  <si>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</si>
  <si>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</si>
  <si>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</si>
  <si>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</si>
  <si>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</si>
  <si>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</si>
  <si>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</si>
  <si>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</si>
  <si>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</si>
  <si>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</si>
  <si>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</si>
  <si>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</si>
  <si>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</si>
  <si>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</si>
  <si>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</si>
  <si>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</si>
  <si>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</si>
  <si>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</si>
  <si>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</si>
  <si>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</si>
  <si>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</si>
  <si>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</si>
  <si>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</si>
  <si>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</si>
  <si>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</si>
  <si>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</si>
  <si>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</si>
  <si>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</si>
  <si>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</si>
  <si>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</si>
  <si>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</si>
  <si>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</si>
  <si>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</si>
  <si>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</si>
  <si>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</si>
  <si>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</si>
  <si>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</si>
  <si>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</si>
  <si>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</si>
  <si>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</si>
  <si>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</si>
  <si>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</si>
  <si>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</si>
  <si>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</si>
  <si>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</si>
  <si>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</si>
  <si>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</si>
  <si>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</si>
  <si>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</si>
  <si>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</si>
  <si>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</si>
  <si>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</si>
  <si>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</si>
  <si>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</si>
  <si>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</si>
  <si>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</si>
  <si>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</si>
  <si>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</si>
  <si>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</si>
  <si>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</si>
  <si>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</si>
  <si>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</si>
  <si>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</si>
  <si>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</si>
  <si>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</si>
  <si>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</si>
  <si>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</si>
  <si>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</si>
  <si>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</si>
  <si>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</si>
  <si>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</si>
  <si>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</si>
  <si>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</si>
  <si>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</si>
  <si>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</si>
  <si>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</si>
  <si>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</si>
  <si>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</si>
  <si>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</si>
  <si>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</si>
  <si>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</si>
  <si>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</si>
  <si>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</si>
  <si>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</si>
  <si>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</si>
  <si>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</si>
  <si>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</si>
  <si>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</si>
  <si>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</si>
  <si>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</si>
  <si>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</si>
  <si>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</si>
  <si>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</si>
  <si>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</si>
  <si>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</si>
  <si>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</si>
  <si>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</si>
  <si>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</si>
  <si>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</si>
  <si>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</si>
  <si>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</si>
  <si>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</si>
  <si>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</si>
  <si>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</si>
  <si>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</si>
  <si>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</si>
  <si>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</si>
  <si>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</si>
  <si>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</si>
  <si>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</si>
  <si>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</si>
  <si>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</si>
  <si>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</si>
  <si>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</si>
  <si>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</si>
  <si>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</si>
  <si>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</si>
  <si>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</si>
  <si>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</si>
  <si>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</si>
  <si>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</si>
  <si>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</si>
  <si>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</si>
  <si>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</si>
  <si>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</si>
  <si>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</si>
  <si>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</si>
  <si>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</si>
  <si>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</si>
  <si>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</si>
  <si>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</si>
  <si>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</si>
  <si>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</si>
  <si>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</si>
  <si>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</si>
  <si>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</si>
  <si>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</si>
  <si>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</si>
  <si>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</si>
  <si>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</si>
  <si>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</si>
  <si>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</si>
  <si>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</si>
  <si>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</si>
  <si>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</si>
  <si>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</si>
  <si>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</si>
  <si>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</si>
  <si>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</si>
  <si>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</si>
  <si>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</si>
  <si>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</si>
  <si>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</si>
  <si>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</si>
  <si>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</si>
  <si>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</si>
  <si>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</si>
  <si>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</si>
  <si>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</si>
  <si>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</si>
  <si>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</si>
  <si>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</si>
  <si>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</si>
  <si>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</si>
  <si>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</si>
  <si>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</si>
  <si>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</si>
  <si>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</si>
  <si>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</si>
  <si>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</si>
  <si>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</si>
  <si>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</si>
  <si>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</si>
  <si>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</si>
  <si>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</si>
  <si>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</si>
  <si>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</si>
  <si>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</si>
  <si>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</si>
  <si>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</si>
  <si>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</si>
  <si>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</si>
  <si>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</si>
  <si>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</si>
  <si>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</si>
  <si>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</si>
  <si>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</si>
  <si>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</si>
  <si>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</si>
  <si>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</si>
  <si>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</si>
  <si>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</si>
  <si>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</si>
  <si>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</si>
  <si>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</si>
  <si>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</si>
  <si>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</si>
  <si>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</si>
  <si>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</si>
  <si>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</si>
  <si>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</si>
  <si>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</si>
  <si>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</si>
  <si>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</si>
  <si>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</si>
  <si>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</si>
  <si>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</si>
  <si>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</si>
  <si>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</si>
  <si>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</si>
  <si>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</si>
  <si>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</si>
  <si>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</si>
  <si>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</si>
  <si>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</si>
  <si>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</si>
  <si>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</si>
  <si>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</si>
  <si>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</si>
  <si>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</si>
  <si>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</si>
  <si>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</si>
  <si>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</si>
  <si>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</si>
  <si>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</si>
  <si>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</si>
  <si>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</si>
  <si>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</si>
  <si>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</si>
  <si>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</si>
  <si>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</si>
  <si>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</si>
  <si>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</si>
  <si>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</si>
  <si>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</si>
  <si>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</si>
  <si>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</si>
  <si>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</si>
  <si>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</si>
  <si>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</si>
  <si>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</si>
  <si>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</si>
  <si>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</si>
  <si>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</si>
  <si>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</si>
  <si>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</si>
  <si>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</si>
  <si>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</si>
  <si>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</si>
  <si>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</si>
  <si>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</si>
  <si>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</si>
  <si>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</si>
  <si>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</si>
  <si>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</si>
  <si>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</si>
  <si>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</si>
  <si>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</si>
  <si>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</si>
  <si>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</si>
  <si>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</si>
  <si>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</si>
  <si>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</si>
  <si>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</si>
  <si>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</si>
  <si>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</si>
  <si>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</si>
  <si>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</si>
  <si>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</si>
  <si>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</si>
  <si>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</si>
  <si>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</si>
  <si>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</si>
  <si>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</si>
  <si>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</si>
  <si>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</si>
  <si>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</si>
  <si>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</si>
  <si>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</si>
  <si>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</si>
  <si>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</si>
  <si>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</si>
  <si>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</si>
  <si>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</si>
  <si>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</si>
  <si>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</si>
  <si>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</si>
  <si>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</si>
  <si>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</si>
  <si>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</si>
  <si>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</si>
  <si>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</si>
  <si>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</si>
  <si>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</si>
  <si>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</si>
  <si>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</si>
  <si>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</si>
  <si>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</si>
  <si>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</si>
  <si>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</si>
  <si>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</si>
  <si>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</si>
  <si>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</si>
  <si>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</si>
  <si>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</si>
  <si>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</si>
  <si>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</si>
  <si>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</si>
  <si>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</si>
  <si>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</si>
  <si>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</si>
  <si>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</si>
  <si>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</si>
  <si>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</si>
  <si>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</si>
  <si>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</si>
  <si>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</si>
  <si>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</si>
  <si>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</si>
  <si>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</si>
  <si>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</si>
  <si>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</si>
  <si>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</si>
  <si>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</si>
  <si>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</si>
  <si>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</si>
  <si>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</si>
  <si>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</si>
  <si>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</si>
  <si>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</si>
  <si>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</si>
  <si>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</si>
  <si>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</si>
  <si>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</si>
  <si>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</si>
  <si>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</si>
  <si>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</si>
  <si>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</si>
  <si>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</si>
  <si>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</si>
  <si>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</si>
  <si>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</si>
  <si>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</si>
  <si>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</si>
  <si>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</si>
  <si>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</si>
  <si>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</si>
  <si>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</si>
  <si>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</si>
  <si>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</si>
  <si>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</si>
  <si>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</si>
  <si>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</si>
  <si>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</si>
  <si>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</si>
  <si>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</si>
  <si>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</si>
  <si>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</si>
  <si>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</si>
  <si>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</si>
  <si>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</si>
  <si>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</si>
  <si>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</si>
  <si>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</si>
  <si>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</si>
  <si>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</si>
  <si>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</si>
  <si>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</si>
  <si>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</si>
  <si>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</si>
  <si>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</si>
  <si>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</si>
  <si>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</si>
  <si>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</si>
  <si>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</si>
  <si>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</si>
  <si>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</si>
  <si>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</si>
  <si>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</si>
  <si>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</si>
  <si>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</si>
  <si>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</si>
  <si>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</si>
  <si>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</si>
  <si>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</si>
  <si>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</si>
  <si>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</si>
  <si>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</si>
  <si>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</si>
  <si>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</si>
  <si>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</si>
  <si>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</si>
  <si>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</si>
  <si>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</si>
  <si>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</si>
  <si>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</si>
  <si>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</si>
  <si>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</si>
  <si>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</si>
  <si>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</si>
  <si>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</si>
  <si>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</si>
  <si>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</si>
  <si>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</si>
  <si>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</si>
  <si>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</si>
  <si>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</si>
  <si>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</si>
  <si>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</si>
  <si>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</si>
  <si>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</si>
  <si>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</si>
  <si>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</si>
  <si>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</si>
  <si>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</si>
  <si>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</si>
  <si>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</si>
  <si>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</si>
  <si>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</si>
  <si>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</si>
  <si>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</si>
  <si>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</si>
  <si>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</si>
  <si>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</si>
  <si>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</si>
  <si>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</si>
  <si>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</si>
  <si>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</si>
  <si>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</si>
  <si>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</si>
  <si>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</si>
  <si>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</si>
  <si>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</si>
  <si>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</si>
  <si>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</si>
  <si>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</si>
  <si>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</si>
  <si>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</si>
  <si>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</si>
  <si>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</si>
  <si>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</si>
  <si>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</si>
  <si>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</si>
  <si>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</si>
  <si>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</si>
  <si>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</si>
  <si>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</si>
  <si>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</si>
  <si>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</si>
  <si>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</si>
  <si>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</si>
  <si>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</si>
  <si>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</si>
  <si>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</si>
  <si>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</si>
  <si>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</si>
  <si>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</si>
  <si>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</si>
  <si>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</si>
  <si>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</si>
  <si>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</si>
  <si>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</si>
  <si>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</si>
  <si>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</si>
  <si>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</si>
  <si>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</si>
  <si>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</si>
  <si>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</si>
  <si>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</si>
  <si>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</si>
  <si>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</si>
  <si>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</si>
  <si>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</si>
  <si>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</si>
  <si>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</si>
  <si>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</si>
  <si>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</si>
  <si>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</si>
  <si>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</si>
  <si>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</si>
  <si>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</si>
  <si>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</si>
  <si>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</si>
  <si>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</si>
  <si>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</si>
  <si>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</si>
  <si>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</si>
  <si>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</si>
  <si>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</si>
  <si>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</si>
  <si>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</si>
  <si>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</si>
  <si>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</si>
  <si>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</si>
  <si>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</si>
  <si>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</si>
  <si>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</si>
  <si>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</si>
  <si>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</si>
  <si>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</si>
  <si>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</si>
  <si>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</si>
  <si>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</si>
  <si>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</si>
  <si>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</si>
  <si>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</si>
  <si>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</si>
  <si>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</si>
  <si>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</si>
  <si>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</si>
  <si>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</si>
  <si>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</si>
  <si>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</si>
  <si>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</si>
  <si>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</si>
  <si>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</si>
  <si>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</si>
  <si>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</si>
  <si>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</si>
  <si>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</si>
  <si>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</si>
  <si>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</si>
  <si>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</si>
  <si>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</si>
  <si>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</si>
  <si>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</si>
  <si>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</si>
  <si>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</si>
  <si>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</si>
  <si>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</si>
  <si>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</si>
  <si>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</si>
  <si>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</si>
  <si>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</si>
  <si>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</si>
  <si>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</si>
  <si>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</si>
  <si>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</si>
  <si>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</si>
  <si>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</si>
  <si>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</si>
  <si>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</si>
  <si>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</si>
  <si>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</si>
  <si>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</si>
  <si>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</si>
  <si>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</si>
  <si>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</si>
  <si>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</si>
  <si>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</si>
  <si>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</si>
  <si>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</si>
  <si>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</si>
  <si>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</si>
  <si>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</si>
  <si>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</si>
  <si>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</si>
  <si>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</si>
  <si>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</si>
  <si>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</si>
  <si>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</si>
  <si>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</si>
  <si>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</si>
  <si>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</si>
  <si>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</si>
  <si>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</si>
  <si>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</si>
  <si>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</si>
  <si>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</si>
  <si>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</si>
  <si>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</si>
  <si>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</si>
  <si>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</si>
  <si>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</si>
  <si>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</si>
  <si>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</si>
  <si>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</si>
  <si>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</si>
  <si>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</si>
  <si>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</si>
  <si>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</si>
  <si>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</si>
  <si>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</si>
  <si>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</si>
  <si>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</si>
  <si>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</si>
  <si>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</si>
  <si>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</si>
  <si>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</si>
  <si>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</si>
  <si>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</si>
  <si>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</si>
  <si>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</si>
  <si>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</si>
  <si>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</si>
  <si>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</si>
  <si>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</si>
  <si>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</si>
  <si>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</si>
  <si>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</si>
  <si>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</si>
  <si>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</si>
  <si>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</si>
  <si>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</si>
  <si>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</si>
  <si>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</si>
  <si>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</si>
  <si>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</si>
  <si>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</si>
  <si>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</si>
  <si>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</si>
  <si>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</si>
  <si>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</si>
  <si>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</si>
  <si>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</si>
  <si>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</si>
  <si>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</si>
  <si>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</si>
  <si>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</si>
  <si>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</si>
  <si>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</si>
  <si>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</si>
  <si>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</si>
  <si>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</si>
  <si>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</si>
  <si>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</si>
  <si>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</si>
  <si>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</si>
  <si>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</si>
  <si>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</si>
  <si>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</si>
  <si>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</si>
  <si>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</si>
  <si>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</si>
  <si>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</si>
  <si>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</si>
  <si>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</si>
  <si>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</si>
  <si>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</si>
  <si>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</si>
  <si>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</si>
  <si>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</si>
  <si>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</si>
  <si>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</si>
  <si>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</si>
  <si>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</si>
  <si>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</si>
  <si>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</si>
  <si>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</si>
  <si>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</si>
  <si>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</si>
  <si>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</si>
  <si>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</si>
  <si>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</si>
  <si>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</si>
  <si>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</si>
  <si>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</si>
  <si>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</si>
  <si>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</si>
  <si>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</si>
  <si>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</si>
  <si>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</si>
  <si>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</si>
  <si>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</si>
  <si>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</si>
  <si>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</si>
  <si>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</si>
  <si>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</si>
  <si>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</si>
  <si>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</si>
  <si>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</si>
  <si>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</si>
  <si>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</si>
  <si>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</si>
  <si>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</si>
  <si>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</si>
  <si>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</si>
  <si>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</si>
  <si>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</si>
  <si>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</si>
  <si>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</si>
  <si>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</si>
  <si>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</si>
  <si>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</si>
  <si>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</si>
  <si>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</si>
  <si>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</si>
  <si>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</si>
  <si>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</si>
  <si>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</si>
  <si>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</si>
  <si>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</si>
  <si>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</si>
  <si>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</si>
  <si>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</si>
  <si>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</si>
  <si>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</si>
  <si>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</si>
  <si>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</si>
  <si>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</si>
  <si>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</si>
  <si>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</si>
  <si>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</si>
  <si>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</si>
  <si>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</si>
  <si>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</si>
  <si>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</si>
  <si>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</si>
  <si>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</si>
  <si>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</si>
  <si>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</si>
  <si>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</si>
  <si>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</si>
  <si>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</si>
  <si>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</si>
  <si>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</si>
  <si>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</si>
  <si>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</si>
  <si>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</si>
  <si>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</si>
  <si>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</si>
  <si>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</si>
  <si>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</si>
  <si>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</si>
  <si>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</si>
  <si>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</si>
  <si>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</si>
  <si>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</si>
  <si>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</si>
  <si>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</si>
  <si>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</si>
  <si>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</si>
  <si>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</si>
  <si>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</si>
  <si>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</si>
  <si>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</si>
  <si>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</si>
  <si>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</si>
  <si>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</si>
  <si>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</si>
  <si>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</si>
  <si>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</si>
  <si>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</si>
  <si>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</si>
  <si>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</si>
  <si>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</si>
  <si>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</si>
  <si>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</si>
  <si>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</si>
  <si>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</si>
  <si>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</si>
  <si>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</si>
  <si>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</si>
  <si>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</si>
  <si>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</si>
  <si>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</si>
  <si>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</si>
  <si>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</si>
  <si>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</si>
  <si>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</si>
  <si>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</si>
  <si>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</si>
  <si>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</si>
  <si>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</si>
  <si>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</si>
  <si>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</si>
  <si>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</si>
  <si>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</si>
  <si>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</si>
  <si>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</si>
  <si>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</si>
  <si>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</si>
  <si>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</si>
  <si>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</si>
  <si>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</si>
  <si>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</si>
  <si>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</si>
  <si>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</si>
  <si>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</si>
  <si>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</si>
  <si>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</si>
  <si>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</si>
  <si>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</si>
  <si>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</si>
  <si>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</si>
  <si>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</si>
  <si>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</si>
  <si>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</si>
  <si>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</si>
  <si>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</si>
  <si>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</si>
  <si>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</si>
  <si>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</si>
  <si>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</si>
  <si>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</si>
  <si>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</si>
  <si>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</si>
  <si>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</si>
  <si>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</si>
  <si>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</si>
  <si>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</si>
  <si>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</si>
  <si>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</si>
  <si>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</si>
  <si>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</si>
  <si>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</si>
  <si>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</si>
  <si>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</si>
  <si>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</si>
  <si>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</si>
  <si>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</si>
  <si>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</si>
  <si>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</si>
  <si>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</si>
  <si>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</si>
  <si>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</si>
  <si>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</si>
  <si>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</si>
  <si>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</si>
  <si>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</si>
  <si>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</si>
  <si>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</si>
  <si>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</si>
  <si>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</si>
  <si>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</si>
  <si>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</si>
  <si>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</si>
  <si>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</si>
  <si>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</si>
  <si>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</si>
  <si>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</si>
  <si>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</si>
  <si>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</si>
  <si>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</si>
  <si>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</si>
  <si>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</si>
  <si>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</si>
  <si>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</si>
  <si>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</si>
  <si>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</si>
  <si>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</si>
  <si>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</si>
  <si>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</si>
  <si>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</si>
  <si>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</si>
  <si>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</si>
  <si>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</si>
  <si>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</si>
  <si>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</si>
  <si>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</si>
  <si>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</si>
  <si>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</si>
  <si>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</si>
  <si>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</si>
  <si>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</si>
  <si>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</si>
  <si>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</si>
  <si>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</si>
  <si>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</si>
  <si>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</si>
  <si>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</si>
  <si>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</si>
  <si>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</si>
  <si>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</si>
  <si>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</si>
  <si>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</si>
  <si>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</si>
  <si>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</si>
  <si>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</si>
  <si>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</si>
  <si>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</si>
  <si>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</si>
  <si>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</si>
  <si>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</si>
  <si>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</si>
  <si>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</si>
  <si>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</si>
  <si>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</si>
  <si>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</si>
  <si>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</si>
  <si>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</si>
  <si>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</si>
  <si>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</si>
  <si>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</si>
  <si>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</si>
  <si>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</si>
  <si>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</si>
  <si>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</si>
  <si>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</si>
  <si>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</si>
  <si>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</si>
  <si>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</si>
  <si>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</si>
  <si>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</si>
  <si>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</si>
  <si>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</si>
  <si>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</si>
  <si>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</si>
  <si>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</si>
  <si>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</si>
  <si>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</si>
  <si>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</si>
  <si>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</si>
  <si>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</si>
  <si>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</si>
  <si>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</si>
  <si>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</si>
  <si>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</si>
  <si>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</si>
  <si>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</si>
  <si>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</si>
  <si>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</si>
  <si>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</si>
  <si>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</si>
  <si>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</si>
  <si>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</si>
  <si>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</si>
  <si>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</si>
  <si>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</si>
  <si>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</si>
  <si>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</si>
  <si>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</si>
  <si>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</si>
  <si>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</si>
  <si>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</si>
  <si>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</si>
  <si>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</si>
  <si>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</si>
  <si>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</si>
  <si>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</si>
  <si>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</si>
  <si>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</si>
  <si>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</si>
  <si>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</si>
  <si>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</si>
  <si>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</si>
  <si>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</si>
  <si>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</si>
  <si>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</si>
  <si>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</si>
  <si>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</si>
  <si>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</si>
  <si>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</si>
  <si>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</si>
  <si>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</si>
  <si>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</si>
  <si>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</si>
  <si>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</si>
  <si>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</si>
  <si>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</si>
  <si>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</si>
  <si>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</si>
  <si>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</si>
  <si>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</si>
  <si>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</si>
  <si>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</si>
  <si>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</si>
  <si>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</si>
  <si>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</si>
  <si>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</si>
  <si>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</si>
  <si>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</si>
  <si>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</si>
  <si>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</si>
  <si>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</si>
  <si>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</si>
  <si>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</si>
  <si>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</si>
  <si>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</si>
  <si>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</si>
  <si>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</si>
  <si>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</si>
  <si>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</si>
  <si>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</si>
  <si>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</si>
  <si>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</si>
  <si>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</si>
  <si>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</si>
  <si>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</si>
  <si>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</si>
  <si>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</si>
  <si>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</si>
  <si>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</si>
  <si>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</si>
  <si>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</si>
  <si>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</si>
  <si>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</si>
  <si>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</si>
  <si>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</si>
  <si>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</si>
  <si>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</si>
  <si>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</si>
  <si>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</si>
  <si>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</si>
  <si>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</si>
  <si>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</si>
  <si>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</si>
  <si>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</si>
  <si>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</si>
  <si>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</si>
  <si>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</si>
  <si>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</si>
  <si>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</si>
  <si>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</si>
  <si>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</si>
  <si>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</si>
  <si>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</si>
  <si>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</si>
  <si>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</si>
  <si>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</si>
  <si>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</si>
  <si>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</si>
  <si>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</si>
  <si>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</si>
  <si>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</si>
  <si>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</si>
  <si>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</si>
  <si>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</si>
  <si>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</si>
  <si>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</si>
  <si>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</si>
  <si>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</si>
  <si>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</si>
  <si>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</si>
  <si>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</si>
  <si>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</si>
  <si>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</si>
  <si>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</si>
  <si>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</si>
  <si>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</si>
  <si>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</si>
  <si>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</si>
  <si>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</si>
  <si>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</si>
  <si>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</si>
  <si>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</si>
  <si>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</si>
  <si>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</si>
  <si>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</si>
  <si>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</si>
  <si>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</si>
  <si>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</si>
  <si>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</si>
  <si>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</si>
  <si>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</si>
  <si>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</si>
  <si>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</si>
  <si>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</si>
  <si>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</si>
  <si>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</si>
  <si>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</si>
  <si>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</si>
  <si>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</si>
  <si>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</si>
  <si>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</si>
  <si>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</si>
  <si>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</si>
  <si>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</si>
  <si>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</si>
  <si>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</si>
  <si>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</si>
  <si>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</si>
  <si>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</si>
  <si>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</si>
  <si>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</si>
  <si>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</si>
  <si>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</si>
  <si>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</si>
  <si>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</si>
  <si>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</si>
  <si>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</si>
  <si>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</si>
  <si>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</si>
  <si>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</si>
  <si>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</si>
  <si>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</si>
  <si>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</si>
  <si>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</si>
  <si>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</si>
  <si>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</si>
  <si>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</si>
  <si>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</si>
  <si>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</si>
  <si>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</si>
  <si>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</si>
  <si>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</si>
  <si>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</si>
  <si>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</si>
  <si>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</si>
  <si>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</si>
  <si>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</si>
  <si>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</si>
  <si>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</si>
  <si>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</si>
  <si>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</si>
  <si>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</si>
  <si>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</si>
  <si>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</si>
  <si>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</si>
  <si>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</si>
  <si>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</si>
  <si>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</si>
  <si>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</si>
  <si>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</si>
  <si>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</si>
  <si>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</si>
  <si>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</si>
  <si>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</si>
  <si>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</si>
  <si>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</si>
  <si>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</si>
  <si>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</si>
  <si>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</si>
  <si>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</si>
  <si>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</si>
  <si>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</si>
  <si>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</si>
  <si>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</si>
  <si>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</si>
  <si>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</si>
  <si>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</si>
  <si>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</si>
  <si>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</si>
  <si>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</si>
  <si>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</si>
  <si>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</si>
  <si>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</si>
  <si>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</si>
  <si>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</si>
  <si>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</si>
  <si>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</si>
  <si>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</si>
  <si>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</si>
  <si>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</si>
  <si>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</si>
  <si>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</si>
  <si>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</si>
  <si>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</si>
  <si>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</si>
  <si>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</si>
  <si>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</si>
  <si>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</si>
  <si>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</si>
  <si>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</si>
  <si>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</si>
  <si>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</si>
  <si>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</si>
  <si>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</si>
  <si>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</si>
  <si>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</si>
  <si>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</si>
  <si>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</si>
  <si>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</si>
  <si>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</si>
  <si>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</si>
  <si>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</si>
  <si>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</si>
  <si>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</si>
  <si>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</si>
  <si>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</si>
  <si>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</si>
  <si>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</si>
  <si>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</si>
  <si>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</si>
  <si>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</si>
  <si>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</si>
  <si>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</si>
  <si>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</si>
  <si>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</si>
  <si>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</si>
  <si>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</si>
  <si>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</si>
  <si>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</si>
  <si>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</si>
  <si>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</si>
  <si>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</si>
  <si>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</si>
  <si>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</si>
  <si>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</si>
  <si>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</si>
  <si>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</si>
  <si>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</si>
  <si>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</si>
  <si>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</si>
  <si>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</si>
  <si>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</si>
  <si>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</si>
  <si>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</si>
  <si>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</si>
  <si>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</si>
  <si>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</si>
  <si>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</si>
  <si>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</si>
  <si>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</si>
  <si>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</si>
  <si>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</si>
  <si>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</si>
  <si>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</si>
  <si>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</si>
  <si>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</si>
  <si>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</si>
  <si>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</si>
  <si>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</si>
  <si>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</si>
  <si>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</si>
  <si>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</si>
  <si>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</si>
  <si>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</si>
  <si>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</si>
  <si>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</si>
  <si>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</si>
  <si>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</si>
  <si>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</si>
  <si>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</si>
  <si>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</si>
  <si>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</si>
  <si>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</si>
  <si>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</si>
  <si>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</si>
  <si>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</si>
  <si>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</si>
  <si>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</si>
  <si>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</si>
  <si>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</si>
  <si>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</si>
  <si>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</si>
  <si>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</si>
  <si>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</si>
  <si>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</si>
  <si>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</si>
  <si>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</si>
  <si>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</si>
  <si>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</si>
  <si>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</si>
  <si>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</si>
  <si>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</si>
  <si>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</si>
  <si>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</si>
  <si>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</si>
  <si>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</si>
  <si>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</si>
  <si>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</si>
  <si>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</si>
  <si>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</si>
  <si>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</si>
  <si>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</si>
  <si>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</si>
  <si>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</si>
  <si>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</si>
  <si>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</si>
  <si>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</si>
  <si>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</si>
  <si>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</si>
  <si>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</si>
  <si>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</si>
  <si>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</si>
  <si>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</si>
  <si>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</si>
  <si>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</si>
  <si>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</si>
  <si>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</si>
  <si>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</si>
  <si>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</si>
  <si>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</si>
  <si>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</si>
  <si>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</si>
  <si>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</si>
  <si>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</si>
  <si>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</si>
  <si>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</si>
  <si>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</si>
  <si>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</si>
  <si>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</si>
  <si>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</si>
  <si>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</si>
  <si>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</si>
  <si>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</si>
  <si>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</si>
  <si>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</si>
  <si>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</si>
  <si>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</si>
  <si>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</si>
  <si>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</si>
  <si>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</si>
  <si>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</si>
  <si>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</si>
  <si>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</si>
  <si>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</si>
  <si>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</si>
  <si>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</si>
  <si>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</si>
  <si>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</si>
  <si>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</si>
  <si>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</si>
  <si>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</si>
  <si>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</si>
  <si>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</si>
  <si>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</si>
  <si>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</si>
  <si>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</si>
  <si>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</si>
  <si>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</si>
  <si>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</si>
  <si>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</si>
  <si>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</si>
  <si>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</si>
  <si>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</si>
  <si>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</si>
  <si>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</si>
  <si>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</si>
  <si>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</si>
  <si>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</si>
  <si>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</si>
  <si>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</si>
  <si>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</si>
  <si>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</si>
  <si>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</si>
  <si>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</si>
  <si>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</si>
  <si>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</si>
  <si>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</si>
  <si>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</si>
  <si>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</si>
  <si>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</si>
  <si>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</si>
  <si>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</si>
  <si>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</si>
  <si>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</si>
  <si>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</si>
  <si>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</si>
  <si>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</si>
  <si>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</si>
  <si>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</si>
  <si>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</si>
  <si>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</si>
  <si>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</si>
  <si>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</si>
  <si>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</si>
  <si>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</si>
  <si>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</si>
  <si>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</si>
  <si>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</si>
  <si>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</si>
  <si>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</si>
  <si>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</si>
  <si>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</si>
  <si>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</si>
  <si>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</si>
  <si>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</si>
  <si>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</si>
  <si>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</si>
  <si>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</si>
  <si>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</si>
  <si>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</si>
  <si>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</si>
  <si>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</si>
  <si>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</si>
  <si>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</si>
  <si>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</si>
  <si>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</si>
  <si>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</si>
  <si>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</si>
  <si>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</si>
  <si>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</si>
  <si>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</si>
  <si>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</si>
  <si>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</si>
  <si>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</si>
  <si>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</si>
  <si>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</si>
  <si>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</si>
  <si>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</si>
  <si>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</si>
  <si>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</si>
  <si>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</si>
  <si>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</si>
  <si>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</si>
  <si>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</si>
  <si>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</si>
  <si>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</si>
  <si>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</si>
  <si>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</si>
  <si>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</si>
  <si>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</si>
  <si>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</si>
  <si>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</si>
  <si>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</si>
  <si>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</si>
  <si>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</si>
  <si>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</si>
  <si>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</si>
  <si>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</si>
  <si>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</si>
  <si>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</si>
  <si>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</si>
  <si>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</si>
  <si>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</si>
  <si>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</si>
  <si>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</si>
  <si>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</si>
  <si>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</si>
  <si>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</si>
  <si>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</si>
  <si>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</si>
  <si>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</si>
  <si>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</si>
  <si>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</si>
  <si>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</si>
  <si>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</si>
  <si>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</si>
  <si>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</si>
  <si>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</si>
  <si>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</si>
  <si>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</si>
  <si>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</si>
  <si>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</si>
  <si>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</si>
  <si>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</si>
  <si>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</si>
  <si>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</si>
  <si>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</si>
  <si>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</si>
  <si>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</si>
  <si>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</si>
  <si>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</si>
  <si>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</si>
  <si>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</si>
  <si>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</si>
  <si>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</si>
  <si>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</si>
  <si>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</si>
  <si>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</si>
  <si>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</si>
  <si>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</si>
  <si>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</si>
  <si>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</si>
  <si>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</si>
  <si>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</si>
  <si>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</si>
  <si>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</si>
  <si>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</si>
  <si>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</si>
  <si>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</si>
  <si>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</si>
  <si>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</si>
  <si>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</si>
  <si>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</si>
  <si>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</si>
  <si>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</si>
  <si>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</si>
  <si>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</si>
  <si>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</si>
  <si>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</si>
  <si>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</si>
  <si>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</si>
  <si>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</si>
  <si>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</si>
  <si>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</si>
  <si>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</si>
  <si>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</si>
  <si>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</si>
  <si>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</si>
  <si>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</si>
  <si>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</si>
  <si>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</si>
  <si>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</si>
  <si>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</si>
  <si>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</si>
  <si>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</si>
  <si>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</si>
  <si>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</si>
  <si>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</si>
  <si>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</si>
  <si>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</si>
  <si>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</si>
  <si>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</si>
  <si>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</si>
  <si>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</si>
  <si>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</si>
  <si>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</si>
  <si>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</si>
  <si>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</si>
  <si>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</si>
  <si>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</si>
  <si>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</si>
  <si>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</si>
  <si>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</si>
  <si>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</si>
  <si>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</si>
  <si>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</si>
  <si>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</si>
  <si>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</si>
  <si>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</si>
  <si>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</si>
  <si>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</si>
  <si>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</si>
  <si>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</si>
  <si>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</si>
  <si>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</si>
  <si>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</si>
  <si>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</si>
  <si>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</si>
  <si>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</si>
  <si>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</si>
  <si>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</si>
  <si>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</si>
  <si>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</si>
  <si>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</si>
  <si>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</si>
  <si>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</si>
  <si>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</si>
  <si>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</si>
  <si>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</si>
  <si>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</si>
  <si>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</si>
  <si>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</si>
  <si>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</si>
  <si>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</si>
  <si>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</si>
  <si>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</si>
  <si>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</si>
  <si>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</si>
  <si>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</si>
  <si>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</si>
  <si>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</si>
  <si>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</si>
  <si>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</si>
  <si>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</si>
  <si>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</si>
  <si>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</si>
  <si>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</si>
  <si>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</si>
  <si>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</si>
  <si>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</si>
  <si>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</si>
  <si>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</si>
  <si>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</si>
  <si>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</si>
  <si>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</si>
  <si>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</si>
  <si>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</si>
  <si>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</si>
  <si>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</si>
  <si>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</si>
  <si>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</si>
  <si>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</si>
  <si>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</si>
  <si>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</si>
  <si>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</si>
  <si>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</si>
  <si>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</si>
  <si>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</si>
  <si>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</si>
  <si>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</si>
  <si>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</si>
  <si>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</si>
  <si>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</si>
  <si>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</si>
  <si>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</si>
  <si>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</si>
  <si>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</si>
  <si>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</si>
  <si>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</si>
  <si>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</si>
  <si>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</si>
  <si>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</si>
  <si>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</si>
  <si>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</si>
  <si>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</si>
  <si>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</si>
  <si>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</si>
  <si>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</si>
  <si>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</si>
  <si>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</si>
  <si>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</si>
  <si>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</si>
  <si>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</si>
  <si>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</si>
  <si>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</si>
  <si>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</si>
  <si>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</si>
  <si>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</si>
  <si>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</si>
  <si>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</si>
  <si>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</si>
  <si>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</si>
  <si>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</si>
  <si>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</si>
  <si>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</si>
  <si>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</si>
  <si>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</si>
  <si>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</si>
  <si>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</si>
  <si>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</si>
  <si>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</si>
  <si>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</si>
  <si>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</si>
  <si>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</si>
  <si>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</si>
  <si>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</si>
  <si>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</si>
  <si>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</si>
  <si>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</si>
  <si>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</si>
  <si>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</si>
  <si>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</si>
  <si>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</si>
  <si>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</si>
  <si>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</si>
  <si>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</si>
  <si>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</si>
  <si>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</si>
  <si>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</si>
  <si>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</si>
  <si>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</si>
  <si>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</si>
  <si>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</si>
  <si>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</si>
  <si>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</si>
  <si>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</si>
  <si>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</si>
  <si>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</si>
  <si>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</si>
  <si>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</si>
  <si>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</si>
  <si>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</si>
  <si>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</si>
  <si>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</si>
  <si>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</si>
  <si>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</si>
  <si>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</si>
  <si>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</si>
  <si>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</si>
  <si>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</si>
  <si>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</si>
  <si>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</si>
  <si>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</si>
  <si>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</si>
  <si>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</si>
  <si>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</si>
  <si>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</si>
  <si>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</si>
  <si>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</si>
  <si>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</si>
  <si>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</si>
  <si>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</si>
  <si>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</si>
  <si>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</si>
  <si>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</si>
  <si>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</si>
  <si>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</si>
  <si>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</si>
  <si>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</si>
  <si>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</si>
  <si>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</si>
  <si>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</si>
  <si>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</si>
  <si>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</si>
  <si>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</si>
  <si>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</si>
  <si>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</si>
  <si>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</si>
  <si>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</si>
  <si>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</si>
  <si>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</si>
  <si>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</si>
  <si>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</si>
  <si>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</si>
  <si>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</si>
  <si>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</si>
  <si>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</si>
  <si>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</si>
  <si>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</si>
  <si>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</si>
  <si>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</si>
  <si>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</si>
  <si>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</si>
  <si>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</si>
  <si>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</si>
  <si>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</si>
  <si>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</si>
  <si>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</si>
  <si>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</si>
  <si>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</si>
  <si>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</si>
  <si>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</si>
  <si>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</si>
  <si>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</si>
  <si>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</si>
  <si>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</si>
  <si>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</si>
  <si>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</si>
  <si>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</si>
  <si>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</si>
  <si>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</si>
  <si>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</si>
  <si>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</si>
  <si>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</si>
  <si>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</si>
  <si>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</si>
  <si>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</si>
  <si>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</si>
  <si>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</si>
  <si>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</si>
  <si>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</si>
  <si>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</si>
  <si>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</si>
  <si>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</si>
  <si>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</si>
  <si>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</si>
  <si>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</si>
  <si>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</si>
  <si>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</si>
  <si>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</si>
  <si>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</si>
  <si>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</si>
  <si>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</si>
  <si>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</si>
  <si>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</si>
  <si>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</si>
  <si>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</si>
  <si>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</si>
  <si>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</si>
  <si>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</si>
  <si>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</si>
  <si>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</si>
  <si>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</si>
  <si>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</si>
  <si>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</si>
  <si>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</si>
  <si>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</si>
  <si>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</si>
  <si>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</si>
  <si>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</si>
  <si>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</si>
  <si>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</si>
  <si>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</si>
  <si>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</si>
  <si>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</si>
  <si>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</si>
  <si>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</si>
  <si>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</si>
  <si>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</si>
  <si>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</si>
  <si>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</si>
  <si>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</si>
  <si>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</si>
  <si>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</si>
  <si>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</si>
  <si>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</si>
  <si>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</si>
  <si>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</si>
  <si>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</si>
  <si>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</si>
  <si>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</si>
  <si>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</si>
  <si>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</si>
  <si>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</si>
  <si>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</si>
  <si>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</si>
  <si>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</si>
  <si>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</si>
  <si>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</si>
  <si>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</si>
  <si>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</si>
  <si>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</si>
  <si>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</si>
  <si>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</si>
  <si>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</si>
  <si>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</si>
  <si>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</si>
  <si>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</si>
  <si>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</si>
  <si>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</si>
  <si>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</si>
  <si>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</si>
  <si>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</si>
  <si>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</si>
  <si>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</si>
  <si>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</si>
  <si>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</si>
  <si>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</si>
  <si>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</si>
  <si>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</si>
  <si>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</si>
  <si>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</si>
  <si>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</si>
  <si>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</si>
  <si>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</si>
  <si>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</si>
  <si>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</si>
  <si>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</si>
  <si>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</si>
  <si>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</si>
  <si>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</si>
  <si>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</si>
  <si>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</si>
  <si>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</si>
  <si>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</si>
  <si>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</si>
  <si>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</si>
  <si>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</si>
  <si>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</si>
  <si>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</si>
  <si>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</si>
  <si>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</si>
  <si>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</si>
  <si>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</si>
  <si>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</si>
  <si>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</si>
  <si>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</si>
  <si>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</si>
  <si>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</si>
  <si>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</si>
  <si>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</si>
  <si>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</si>
  <si>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</si>
  <si>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</si>
  <si>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</si>
  <si>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</si>
  <si>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</si>
  <si>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</si>
  <si>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</si>
  <si>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</si>
  <si>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</si>
  <si>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</si>
  <si>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</si>
  <si>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</si>
  <si>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</si>
  <si>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</si>
  <si>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</si>
  <si>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</si>
  <si>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</si>
  <si>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</si>
  <si>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</si>
  <si>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</si>
  <si>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</si>
  <si>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</si>
  <si>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</si>
  <si>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</si>
  <si>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</si>
  <si>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</si>
  <si>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</si>
  <si>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</si>
  <si>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</si>
  <si>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</si>
  <si>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</si>
  <si>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</si>
  <si>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</si>
  <si>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</si>
  <si>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</si>
  <si>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</si>
  <si>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</si>
  <si>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</si>
  <si>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</si>
  <si>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</si>
  <si>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</si>
  <si>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</si>
  <si>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</si>
  <si>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</si>
  <si>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</si>
  <si>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</si>
  <si>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</si>
  <si>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</si>
  <si>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</si>
  <si>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</si>
  <si>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</si>
  <si>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</si>
  <si>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</si>
  <si>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</si>
  <si>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</si>
  <si>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</si>
  <si>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</si>
  <si>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</si>
  <si>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</si>
  <si>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</si>
  <si>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</si>
  <si>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</si>
  <si>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</si>
  <si>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</si>
  <si>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</si>
  <si>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</si>
  <si>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</si>
  <si>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</si>
  <si>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</si>
  <si>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</si>
  <si>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</si>
  <si>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</si>
  <si>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</si>
  <si>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</si>
  <si>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</si>
  <si>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</si>
  <si>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</si>
  <si>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</si>
  <si>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</si>
  <si>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</si>
  <si>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</si>
  <si>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</si>
  <si>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</si>
  <si>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</si>
  <si>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</si>
  <si>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</si>
  <si>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</si>
  <si>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</si>
  <si>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</si>
  <si>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</si>
  <si>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</si>
  <si>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</si>
  <si>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</si>
  <si>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</si>
  <si>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</si>
  <si>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</si>
  <si>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</si>
  <si>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</si>
  <si>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</si>
  <si>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</si>
  <si>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</si>
  <si>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</si>
  <si>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</si>
  <si>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</si>
  <si>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</si>
  <si>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</si>
  <si>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</si>
  <si>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</si>
  <si>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</si>
  <si>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</si>
  <si>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</si>
  <si>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</si>
  <si>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</si>
  <si>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</si>
  <si>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</si>
  <si>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</si>
  <si>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</si>
  <si>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</si>
  <si>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</si>
  <si>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</si>
  <si>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</si>
  <si>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</si>
  <si>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</si>
  <si>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</si>
  <si>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</si>
  <si>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</si>
  <si>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</si>
  <si>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</si>
  <si>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</si>
  <si>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</si>
  <si>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</si>
  <si>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</si>
  <si>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</si>
  <si>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</si>
  <si>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</si>
  <si>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</si>
  <si>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</si>
  <si>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</si>
  <si>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</si>
  <si>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</si>
  <si>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</si>
  <si>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</si>
  <si>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</si>
  <si>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</si>
  <si>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</si>
  <si>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</si>
  <si>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</si>
  <si>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</si>
  <si>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</si>
  <si>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</si>
  <si>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</si>
  <si>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</si>
  <si>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</si>
  <si>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</si>
  <si>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</si>
  <si>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</si>
  <si>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</si>
  <si>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</si>
  <si>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</si>
  <si>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</si>
  <si>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</si>
  <si>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</si>
  <si>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</si>
  <si>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</si>
  <si>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</si>
  <si>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</si>
  <si>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</si>
  <si>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</si>
  <si>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</si>
  <si>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</si>
  <si>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</si>
  <si>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</si>
  <si>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</si>
  <si>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</si>
  <si>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</si>
  <si>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</si>
  <si>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</si>
  <si>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</si>
  <si>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</si>
  <si>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</si>
  <si>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</si>
  <si>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</si>
  <si>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</si>
  <si>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</si>
  <si>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</si>
  <si>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</si>
  <si>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</si>
  <si>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</si>
  <si>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</si>
  <si>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</si>
  <si>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</si>
  <si>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</si>
  <si>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</si>
  <si>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</si>
  <si>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</si>
  <si>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</si>
  <si>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</si>
  <si>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</si>
  <si>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</si>
  <si>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</si>
  <si>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</si>
  <si>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</si>
  <si>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</si>
  <si>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</si>
  <si>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</si>
  <si>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</si>
  <si>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</si>
  <si>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</si>
  <si>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</si>
  <si>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</si>
  <si>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</si>
  <si>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</si>
  <si>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</si>
  <si>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</si>
  <si>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</si>
  <si>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</si>
  <si>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</si>
  <si>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</si>
  <si>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</si>
  <si>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</si>
  <si>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</si>
  <si>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</si>
  <si>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</si>
  <si>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</si>
  <si>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</si>
  <si>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</si>
  <si>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</si>
  <si>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</si>
  <si>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</si>
  <si>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</si>
  <si>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</si>
  <si>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</si>
  <si>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</si>
  <si>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</si>
  <si>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</si>
  <si>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</si>
  <si>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</si>
  <si>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</si>
  <si>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</si>
  <si>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</si>
  <si>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</si>
  <si>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</si>
  <si>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</si>
  <si>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</si>
  <si>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</si>
  <si>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</si>
  <si>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</si>
  <si>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</si>
  <si>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</si>
  <si>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</si>
  <si>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</si>
  <si>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</si>
  <si>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</si>
  <si>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</si>
  <si>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</si>
  <si>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</si>
  <si>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</si>
  <si>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</si>
  <si>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</si>
  <si>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</si>
  <si>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</si>
  <si>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</si>
  <si>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</si>
  <si>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</si>
  <si>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</si>
  <si>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</si>
  <si>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</si>
  <si>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</si>
  <si>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</si>
  <si>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</si>
  <si>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</si>
  <si>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</si>
  <si>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</si>
  <si>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</si>
  <si>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</si>
  <si>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</si>
  <si>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</si>
  <si>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</si>
  <si>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</si>
  <si>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</si>
  <si>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</si>
  <si>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</si>
  <si>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</si>
  <si>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</si>
  <si>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</si>
  <si>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</si>
  <si>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</si>
  <si>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</si>
  <si>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</si>
  <si>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</si>
  <si>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</si>
  <si>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</si>
  <si>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</si>
  <si>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</si>
  <si>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</si>
  <si>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</si>
  <si>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</si>
  <si>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</si>
  <si>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</si>
  <si>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</si>
  <si>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</si>
  <si>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</si>
  <si>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</si>
  <si>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</si>
  <si>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</si>
  <si>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</si>
  <si>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</si>
  <si>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</si>
  <si>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</si>
  <si>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</si>
  <si>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</si>
  <si>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</si>
  <si>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</si>
  <si>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</si>
  <si>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</si>
  <si>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</si>
  <si>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</si>
  <si>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</si>
  <si>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</si>
  <si>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</si>
  <si>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</si>
  <si>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</si>
  <si>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</si>
  <si>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</si>
  <si>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</si>
  <si>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</si>
  <si>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</si>
  <si>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</si>
  <si>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</si>
  <si>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</si>
  <si>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</si>
  <si>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</si>
  <si>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</si>
  <si>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</si>
  <si>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</si>
  <si>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</si>
  <si>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</si>
  <si>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</si>
  <si>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</si>
  <si>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</si>
  <si>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</si>
  <si>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</si>
  <si>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</si>
  <si>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</si>
  <si>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</si>
  <si>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</si>
  <si>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</si>
  <si>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</si>
  <si>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</si>
  <si>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</si>
  <si>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</si>
  <si>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</si>
  <si>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</si>
  <si>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</si>
  <si>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</si>
  <si>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</si>
  <si>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</si>
  <si>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</si>
  <si>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</si>
  <si>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</si>
  <si>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</si>
  <si>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</si>
  <si>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</si>
  <si>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</si>
  <si>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</si>
  <si>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</si>
  <si>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</si>
  <si>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</si>
  <si>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</si>
  <si>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</si>
  <si>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</si>
  <si>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</si>
  <si>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</si>
  <si>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</si>
  <si>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</si>
  <si>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</si>
  <si>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</si>
  <si>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</si>
  <si>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</si>
  <si>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</si>
  <si>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</si>
  <si>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</si>
  <si>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</si>
  <si>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</si>
  <si>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</si>
  <si>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</si>
  <si>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</si>
  <si>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</si>
  <si>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</si>
  <si>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</si>
  <si>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</si>
  <si>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</si>
  <si>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</si>
  <si>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</si>
  <si>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</si>
  <si>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</si>
  <si>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</si>
  <si>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</si>
  <si>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</si>
  <si>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</si>
  <si>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</si>
  <si>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</si>
  <si>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</si>
  <si>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</si>
  <si>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</si>
  <si>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</si>
  <si>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</si>
  <si>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</si>
  <si>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</si>
  <si>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</si>
  <si>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</si>
  <si>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</si>
  <si>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</si>
  <si>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</si>
  <si>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</si>
  <si>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</si>
  <si>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</si>
  <si>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</si>
  <si>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</si>
  <si>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</si>
  <si>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</si>
  <si>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</si>
  <si>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</si>
  <si>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</si>
  <si>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</si>
  <si>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</si>
  <si>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</si>
  <si>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</si>
  <si>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</si>
  <si>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</si>
  <si>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</si>
  <si>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</si>
  <si>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</si>
  <si>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</si>
  <si>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</si>
  <si>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</si>
  <si>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</si>
  <si>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</si>
  <si>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</si>
  <si>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</si>
  <si>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</si>
  <si>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</si>
  <si>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</si>
  <si>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</si>
  <si>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</si>
  <si>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</si>
  <si>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</si>
  <si>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</si>
  <si>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</si>
  <si>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</si>
  <si>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</si>
  <si>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</si>
  <si>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</si>
  <si>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</si>
  <si>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</si>
  <si>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</si>
  <si>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</si>
  <si>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</si>
  <si>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</si>
  <si>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</si>
  <si>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</si>
  <si>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</si>
  <si>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</si>
  <si>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</si>
  <si>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</si>
  <si>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</si>
  <si>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</si>
  <si>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</si>
  <si>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</si>
  <si>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</si>
  <si>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</si>
  <si>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</si>
  <si>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</si>
  <si>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</si>
  <si>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</si>
  <si>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</si>
  <si>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</si>
  <si>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</si>
  <si>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</si>
  <si>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</si>
  <si>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</si>
  <si>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</si>
  <si>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</si>
  <si>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</si>
  <si>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</si>
  <si>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</si>
  <si>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</si>
  <si>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</si>
  <si>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</si>
  <si>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</si>
  <si>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</si>
  <si>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</si>
  <si>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</si>
  <si>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</si>
  <si>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</si>
  <si>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</si>
  <si>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</si>
  <si>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</si>
  <si>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</si>
  <si>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</si>
  <si>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</si>
  <si>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</si>
  <si>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</si>
  <si>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</si>
  <si>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</si>
  <si>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</si>
  <si>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</si>
  <si>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</si>
  <si>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</si>
  <si>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</si>
  <si>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</si>
  <si>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</si>
  <si>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</si>
  <si>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</si>
  <si>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</si>
  <si>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</si>
  <si>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</si>
  <si>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</si>
  <si>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</si>
  <si>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</si>
  <si>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</si>
  <si>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</si>
  <si>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</si>
  <si>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</si>
  <si>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</si>
  <si>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</si>
  <si>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</si>
  <si>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</si>
  <si>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</si>
  <si>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</si>
  <si>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</si>
  <si>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</si>
  <si>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</si>
  <si>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</si>
  <si>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</si>
  <si>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</si>
  <si>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</si>
  <si>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</si>
  <si>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</si>
  <si>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</si>
  <si>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</si>
  <si>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</si>
  <si>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</si>
  <si>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</si>
  <si>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</si>
  <si>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</si>
  <si>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</si>
  <si>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</si>
  <si>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</si>
  <si>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</si>
  <si>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</si>
  <si>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</si>
  <si>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</si>
  <si>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</si>
  <si>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</si>
  <si>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</si>
  <si>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</si>
  <si>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</si>
  <si>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</si>
  <si>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</si>
  <si>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</si>
  <si>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</si>
  <si>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</si>
  <si>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</si>
  <si>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</si>
  <si>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</si>
  <si>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</si>
  <si>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</si>
  <si>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</si>
  <si>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</si>
  <si>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</si>
  <si>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</si>
  <si>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</si>
  <si>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</si>
  <si>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</si>
  <si>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</si>
  <si>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</si>
  <si>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</si>
  <si>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</si>
  <si>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</si>
  <si>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</si>
  <si>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</si>
  <si>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</si>
  <si>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</si>
  <si>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</si>
  <si>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</si>
  <si>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</si>
  <si>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</si>
  <si>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</si>
  <si>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</si>
  <si>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</si>
  <si>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</si>
  <si>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</si>
  <si>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</si>
  <si>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</si>
  <si>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</si>
  <si>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</si>
  <si>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</si>
  <si>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</si>
  <si>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</si>
  <si>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</si>
  <si>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</si>
  <si>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</si>
  <si>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</si>
  <si>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</si>
  <si>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</si>
  <si>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</si>
  <si>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</si>
  <si>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</si>
  <si>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</si>
  <si>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</si>
  <si>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</si>
  <si>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</si>
  <si>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</si>
  <si>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</si>
  <si>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</si>
  <si>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</si>
  <si>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</si>
  <si>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</si>
  <si>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</si>
  <si>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</si>
  <si>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</si>
  <si>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</si>
  <si>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</si>
  <si>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</si>
  <si>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</si>
  <si>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</si>
  <si>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</si>
  <si>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</si>
  <si>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</si>
  <si>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</si>
  <si>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</si>
  <si>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</si>
  <si>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</si>
  <si>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</si>
  <si>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</si>
  <si>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</si>
  <si>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</si>
  <si>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</si>
  <si>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</si>
  <si>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</si>
  <si>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</si>
  <si>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</si>
  <si>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</si>
  <si>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</si>
  <si>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</si>
  <si>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</si>
  <si>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</si>
  <si>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</si>
  <si>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</si>
  <si>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</si>
  <si>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</si>
  <si>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</si>
  <si>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</si>
  <si>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</si>
  <si>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</si>
  <si>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</si>
  <si>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</si>
  <si>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</si>
  <si>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</si>
  <si>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</si>
  <si>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</si>
  <si>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</si>
  <si>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</si>
  <si>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</si>
  <si>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</si>
  <si>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</si>
  <si>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</si>
  <si>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</si>
  <si>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</si>
  <si>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</si>
  <si>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</si>
  <si>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</si>
  <si>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</si>
  <si>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</si>
  <si>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</si>
  <si>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</si>
  <si>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</si>
  <si>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</si>
  <si>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</si>
  <si>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</si>
  <si>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</si>
  <si>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</si>
  <si>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</si>
  <si>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</si>
  <si>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</si>
  <si>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</si>
  <si>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</si>
  <si>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</si>
  <si>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</si>
  <si>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</si>
  <si>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</si>
  <si>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</si>
  <si>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</si>
  <si>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</si>
  <si>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</si>
  <si>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</si>
  <si>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</si>
  <si>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</si>
  <si>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</si>
  <si>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</si>
  <si>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</si>
  <si>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</si>
  <si>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</si>
  <si>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</si>
  <si>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</si>
  <si>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</si>
  <si>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</si>
  <si>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</si>
  <si>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</si>
  <si>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</si>
  <si>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</si>
  <si>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</si>
  <si>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</si>
  <si>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</si>
  <si>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</si>
  <si>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</si>
  <si>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</si>
  <si>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</si>
  <si>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</si>
  <si>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</si>
  <si>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</si>
  <si>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</si>
  <si>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</si>
  <si>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</si>
  <si>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</si>
  <si>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</si>
  <si>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</si>
  <si>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</si>
  <si>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</si>
  <si>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</si>
  <si>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</si>
  <si>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</si>
  <si>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</si>
  <si>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</si>
  <si>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</si>
  <si>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</si>
  <si>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</si>
  <si>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</si>
  <si>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</si>
  <si>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</si>
  <si>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</si>
  <si>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</si>
  <si>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</si>
  <si>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</si>
  <si>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</si>
  <si>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</si>
  <si>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</si>
  <si>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</si>
  <si>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</si>
  <si>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</si>
  <si>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</si>
  <si>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</si>
  <si>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</si>
  <si>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</si>
  <si>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</si>
  <si>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</si>
  <si>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</si>
  <si>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</si>
  <si>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</si>
  <si>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</si>
  <si>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</si>
  <si>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</si>
  <si>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</si>
  <si>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</si>
  <si>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</si>
  <si>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</si>
  <si>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</si>
  <si>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</si>
  <si>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</si>
  <si>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</si>
  <si>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</si>
  <si>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</si>
  <si>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</si>
  <si>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</si>
  <si>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</si>
  <si>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</si>
  <si>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</si>
  <si>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</si>
  <si>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</si>
  <si>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</si>
  <si>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</si>
  <si>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</si>
  <si>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</si>
  <si>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</si>
  <si>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</si>
  <si>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</si>
  <si>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</si>
  <si>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</si>
  <si>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</si>
  <si>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</si>
  <si>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</si>
  <si>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</si>
  <si>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</si>
  <si>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</si>
  <si>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</si>
  <si>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</si>
  <si>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</si>
  <si>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</si>
  <si>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</si>
  <si>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</si>
  <si>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</si>
  <si>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</si>
  <si>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</si>
  <si>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</si>
  <si>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</si>
  <si>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</si>
  <si>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</si>
  <si>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</si>
  <si>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</si>
  <si>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</si>
  <si>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</si>
  <si>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</si>
  <si>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</si>
  <si>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</si>
  <si>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</si>
  <si>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</si>
  <si>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</si>
  <si>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</si>
  <si>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</si>
  <si>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</si>
  <si>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</si>
  <si>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</si>
  <si>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</si>
  <si>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</si>
  <si>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</si>
  <si>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</si>
  <si>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</si>
  <si>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</si>
  <si>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</si>
  <si>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</si>
  <si>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</si>
  <si>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</si>
  <si>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</si>
  <si>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</si>
  <si>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</si>
  <si>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</si>
  <si>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</si>
  <si>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</si>
  <si>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</si>
  <si>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</si>
  <si>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</si>
  <si>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</si>
  <si>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</si>
  <si>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</si>
  <si>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</si>
  <si>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</si>
  <si>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</si>
  <si>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</si>
  <si>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</si>
  <si>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</si>
  <si>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</si>
  <si>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</si>
  <si>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</si>
  <si>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</si>
  <si>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</si>
  <si>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</si>
  <si>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</si>
  <si>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</si>
  <si>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</si>
  <si>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</si>
  <si>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</si>
  <si>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</si>
  <si>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</si>
  <si>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</si>
  <si>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</si>
  <si>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</si>
  <si>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</si>
  <si>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</si>
  <si>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</si>
  <si>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</si>
  <si>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</si>
  <si>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</si>
  <si>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</si>
  <si>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</si>
  <si>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</si>
  <si>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</si>
  <si>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</si>
  <si>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</si>
  <si>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</si>
  <si>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</si>
  <si>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</si>
  <si>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</si>
  <si>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</si>
  <si>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</si>
  <si>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</si>
  <si>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</si>
  <si>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</si>
  <si>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</si>
  <si>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</si>
  <si>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</si>
  <si>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</si>
  <si>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</si>
  <si>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</si>
  <si>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</si>
  <si>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</si>
  <si>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</si>
  <si>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</si>
  <si>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</si>
  <si>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</si>
  <si>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</si>
  <si>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</si>
  <si>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</si>
  <si>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</si>
  <si>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</si>
  <si>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</si>
  <si>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</si>
  <si>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</si>
  <si>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</si>
  <si>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</si>
  <si>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</si>
  <si>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</si>
  <si>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</si>
  <si>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</si>
  <si>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</si>
  <si>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</si>
  <si>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</si>
  <si>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</si>
  <si>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</si>
  <si>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</si>
  <si>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</si>
  <si>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</si>
  <si>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</si>
  <si>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</si>
  <si>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</si>
  <si>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</si>
  <si>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</si>
  <si>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</si>
  <si>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</si>
  <si>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</si>
  <si>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</si>
  <si>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</si>
  <si>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</si>
  <si>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</si>
  <si>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</si>
  <si>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</si>
  <si>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</si>
  <si>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</si>
  <si>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</si>
  <si>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</si>
  <si>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</si>
  <si>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</si>
  <si>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</si>
  <si>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</si>
  <si>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</si>
  <si>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</si>
  <si>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</si>
  <si>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</si>
  <si>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</si>
  <si>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</si>
  <si>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</si>
  <si>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</si>
  <si>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</si>
  <si>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</si>
  <si>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</si>
  <si>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</si>
  <si>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</si>
  <si>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</si>
  <si>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</si>
  <si>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</si>
  <si>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</si>
  <si>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</si>
  <si>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</si>
  <si>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</si>
  <si>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</si>
  <si>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</si>
  <si>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</si>
  <si>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</si>
  <si>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</si>
  <si>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</si>
  <si>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</si>
  <si>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</si>
  <si>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</si>
  <si>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</si>
  <si>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</si>
  <si>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</si>
  <si>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</si>
  <si>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</si>
  <si>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</si>
  <si>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</si>
  <si>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</si>
  <si>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</si>
  <si>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</si>
  <si>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</si>
  <si>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</si>
  <si>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</si>
  <si>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</si>
  <si>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</si>
  <si>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</si>
  <si>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</si>
  <si>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</si>
  <si>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</si>
  <si>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</si>
  <si>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</si>
  <si>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</si>
  <si>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</si>
  <si>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</si>
  <si>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</si>
  <si>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</si>
  <si>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</si>
  <si>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</si>
  <si>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</si>
  <si>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</si>
  <si>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</si>
  <si>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</si>
  <si>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</si>
  <si>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</si>
  <si>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</si>
  <si>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</si>
  <si>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</si>
  <si>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</si>
  <si>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</si>
  <si>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</si>
  <si>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</si>
  <si>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</si>
  <si>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</si>
  <si>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</si>
  <si>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</si>
  <si>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</si>
  <si>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</si>
  <si>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</si>
  <si>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</si>
  <si>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</si>
  <si>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</si>
  <si>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</si>
  <si>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</si>
  <si>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</si>
  <si>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</si>
  <si>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</si>
  <si>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</si>
  <si>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</si>
  <si>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</si>
  <si>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</si>
  <si>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</si>
  <si>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</si>
  <si>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</si>
  <si>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</si>
  <si>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</si>
  <si>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</si>
  <si>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</si>
  <si>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</si>
  <si>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</si>
  <si>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</si>
  <si>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</si>
  <si>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</si>
  <si>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</si>
  <si>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</si>
  <si>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</si>
  <si>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</si>
  <si>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</si>
  <si>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</si>
  <si>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</si>
  <si>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</si>
  <si>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</si>
  <si>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</si>
  <si>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</si>
  <si>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</si>
  <si>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</si>
  <si>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</si>
  <si>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</si>
  <si>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</si>
  <si>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</si>
  <si>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</si>
  <si>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</si>
  <si>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</si>
  <si>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</si>
  <si>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</si>
  <si>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</si>
  <si>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</si>
  <si>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</si>
  <si>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</si>
  <si>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</si>
  <si>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</si>
  <si>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</si>
  <si>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</si>
  <si>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</si>
  <si>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</si>
  <si>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</si>
  <si>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</si>
  <si>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</si>
  <si>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</si>
  <si>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</si>
  <si>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</si>
  <si>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</si>
  <si>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</si>
  <si>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</si>
  <si>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</si>
  <si>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</si>
  <si>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</si>
  <si>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</si>
  <si>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</si>
  <si>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</si>
  <si>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</si>
  <si>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</si>
  <si>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</si>
  <si>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</si>
  <si>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</si>
  <si>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</si>
  <si>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</si>
  <si>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</si>
  <si>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</si>
  <si>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</si>
  <si>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</si>
  <si>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</si>
  <si>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</si>
  <si>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</si>
  <si>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</si>
  <si>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</si>
  <si>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</si>
  <si>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</si>
  <si>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</si>
  <si>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</si>
  <si>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</si>
  <si>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</si>
  <si>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</si>
  <si>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</si>
  <si>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</si>
  <si>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</si>
  <si>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</si>
  <si>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</si>
  <si>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</si>
  <si>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</si>
  <si>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</si>
  <si>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</si>
  <si>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</si>
  <si>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</si>
  <si>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</si>
  <si>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</si>
  <si>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</si>
  <si>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</si>
  <si>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</si>
  <si>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</si>
  <si>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</si>
  <si>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</si>
  <si>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</si>
  <si>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</si>
  <si>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</si>
  <si>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</si>
  <si>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</si>
  <si>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</si>
  <si>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</si>
  <si>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</si>
  <si>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</si>
  <si>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</si>
  <si>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</si>
  <si>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</si>
  <si>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</si>
  <si>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</si>
  <si>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</si>
  <si>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</si>
  <si>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</si>
  <si>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</si>
  <si>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</si>
  <si>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</si>
  <si>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</si>
  <si>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</si>
  <si>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</si>
  <si>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</si>
  <si>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</si>
  <si>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</si>
  <si>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</si>
  <si>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</si>
  <si>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</si>
  <si>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</si>
  <si>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</si>
  <si>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</si>
  <si>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</si>
  <si>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</si>
  <si>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</si>
  <si>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</si>
  <si>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</si>
  <si>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</si>
  <si>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</si>
  <si>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</si>
  <si>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</si>
  <si>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</si>
  <si>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</si>
  <si>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</si>
  <si>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</si>
  <si>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</si>
  <si>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</si>
  <si>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</si>
  <si>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</si>
  <si>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</si>
  <si>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</si>
  <si>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</si>
  <si>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</si>
  <si>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</si>
  <si>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</si>
  <si>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</si>
  <si>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</si>
  <si>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</si>
  <si>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</si>
  <si>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</si>
  <si>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</si>
  <si>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</si>
  <si>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</si>
  <si>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</si>
  <si>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</si>
  <si>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</si>
  <si>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</si>
  <si>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</si>
  <si>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</si>
  <si>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</si>
  <si>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</si>
  <si>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</si>
  <si>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</si>
  <si>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</si>
  <si>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</si>
  <si>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</si>
  <si>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</si>
  <si>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</si>
  <si>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</si>
  <si>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</si>
  <si>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</si>
  <si>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</si>
  <si>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</si>
  <si>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</si>
  <si>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</si>
  <si>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</si>
  <si>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</si>
  <si>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</si>
  <si>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</si>
  <si>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</si>
  <si>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</si>
  <si>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</si>
  <si>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</si>
  <si>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</si>
  <si>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</si>
  <si>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</si>
  <si>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</si>
  <si>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</si>
  <si>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</si>
  <si>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</si>
  <si>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</si>
  <si>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</si>
  <si>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</si>
  <si>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</si>
  <si>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</si>
  <si>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</si>
  <si>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</si>
  <si>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</si>
  <si>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</si>
  <si>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</si>
  <si>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</si>
  <si>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</si>
  <si>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</si>
  <si>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</si>
  <si>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</si>
  <si>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</si>
  <si>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</si>
  <si>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</si>
  <si>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</si>
  <si>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</si>
  <si>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</si>
  <si>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</si>
  <si>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</si>
  <si>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</si>
  <si>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</si>
  <si>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</si>
  <si>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</si>
  <si>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</si>
  <si>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</si>
  <si>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</si>
  <si>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</si>
  <si>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</si>
  <si>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</si>
  <si>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</si>
  <si>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</si>
  <si>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</si>
  <si>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</si>
  <si>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</si>
  <si>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</si>
  <si>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</si>
  <si>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</si>
  <si>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</si>
  <si>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</si>
  <si>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</si>
  <si>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</si>
  <si>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</si>
  <si>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</si>
  <si>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</si>
  <si>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</si>
  <si>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</si>
  <si>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</si>
  <si>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</si>
  <si>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</si>
  <si>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</si>
  <si>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</si>
  <si>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</si>
  <si>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</si>
  <si>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</si>
  <si>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</si>
  <si>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</si>
  <si>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</si>
  <si>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</si>
  <si>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</si>
  <si>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</si>
  <si>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</si>
  <si>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</si>
  <si>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</si>
  <si>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</si>
  <si>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</si>
  <si>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</si>
  <si>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</si>
  <si>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</si>
  <si>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</si>
  <si>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</si>
  <si>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</si>
  <si>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</si>
  <si>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</si>
  <si>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</si>
  <si>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</si>
  <si>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</si>
  <si>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</si>
  <si>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</si>
  <si>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</si>
  <si>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</si>
  <si>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</si>
  <si>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</si>
  <si>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</si>
  <si>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</si>
  <si>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</si>
  <si>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</si>
  <si>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</si>
  <si>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</si>
  <si>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</si>
  <si>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</si>
  <si>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</si>
  <si>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</si>
  <si>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</si>
  <si>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</si>
  <si>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</si>
  <si>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</si>
  <si>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</si>
  <si>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</si>
  <si>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</si>
  <si>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</si>
  <si>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</si>
  <si>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</si>
  <si>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</si>
  <si>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</si>
  <si>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</si>
  <si>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</si>
  <si>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</si>
  <si>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</si>
  <si>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</si>
  <si>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</si>
  <si>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</si>
  <si>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</si>
  <si>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</si>
  <si>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</si>
  <si>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</si>
  <si>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</si>
  <si>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</si>
  <si>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</si>
  <si>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</si>
  <si>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</si>
  <si>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</si>
  <si>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</si>
  <si>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</si>
  <si>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</si>
  <si>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</si>
  <si>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</si>
  <si>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</si>
  <si>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</si>
  <si>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</si>
  <si>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</si>
  <si>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</si>
  <si>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</si>
  <si>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</si>
  <si>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</si>
  <si>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</si>
  <si>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</si>
  <si>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</si>
  <si>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</si>
  <si>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</si>
  <si>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</si>
  <si>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</si>
  <si>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</si>
  <si>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</si>
  <si>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</si>
  <si>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</si>
  <si>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</si>
  <si>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</si>
  <si>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</si>
  <si>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</si>
  <si>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</si>
  <si>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</si>
  <si>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</si>
  <si>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</si>
  <si>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</si>
  <si>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</si>
  <si>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</si>
  <si>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</si>
  <si>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</si>
  <si>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</si>
  <si>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</si>
  <si>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</si>
  <si>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</si>
  <si>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</si>
  <si>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</si>
  <si>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</si>
  <si>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</si>
  <si>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</si>
  <si>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</si>
  <si>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</si>
  <si>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</si>
  <si>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</si>
  <si>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</si>
  <si>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</si>
  <si>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</si>
  <si>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</si>
  <si>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</si>
  <si>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</si>
  <si>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</si>
  <si>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</si>
  <si>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</si>
  <si>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</si>
  <si>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</si>
  <si>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</si>
  <si>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</si>
  <si>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</si>
  <si>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</si>
  <si>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</si>
  <si>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</si>
  <si>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</si>
  <si>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</si>
  <si>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</si>
  <si>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</si>
  <si>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</si>
  <si>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</si>
  <si>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</si>
  <si>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</si>
  <si>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</si>
  <si>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</si>
  <si>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</si>
  <si>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</si>
  <si>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</si>
  <si>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</si>
  <si>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</si>
  <si>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</si>
  <si>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</si>
  <si>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</si>
  <si>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</si>
  <si>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</si>
  <si>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</si>
  <si>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</si>
  <si>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</si>
  <si>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</si>
  <si>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</si>
  <si>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</si>
  <si>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</si>
  <si>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</si>
  <si>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</si>
  <si>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</si>
  <si>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</si>
  <si>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</si>
  <si>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</si>
  <si>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</si>
  <si>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</si>
  <si>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</si>
  <si>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</si>
  <si>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</si>
  <si>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</si>
  <si>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</si>
  <si>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</si>
  <si>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</si>
  <si>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</si>
  <si>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</si>
  <si>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</si>
  <si>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</si>
  <si>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</si>
  <si>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</si>
  <si>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</si>
  <si>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</si>
  <si>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</si>
  <si>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</si>
  <si>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</si>
  <si>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</si>
  <si>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</si>
  <si>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</si>
  <si>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</si>
  <si>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</si>
  <si>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</si>
  <si>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</si>
  <si>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</si>
  <si>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</si>
  <si>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</si>
  <si>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</si>
  <si>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</si>
  <si>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</si>
  <si>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</si>
  <si>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</si>
  <si>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</si>
  <si>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</si>
  <si>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</si>
  <si>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</si>
  <si>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</si>
  <si>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</si>
  <si>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</si>
  <si>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</si>
  <si>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</si>
  <si>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</si>
  <si>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</si>
  <si>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</si>
  <si>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</si>
  <si>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</si>
  <si>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</si>
  <si>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</si>
  <si>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</si>
  <si>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</si>
  <si>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</si>
  <si>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</si>
  <si>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</si>
  <si>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</si>
  <si>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</si>
  <si>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</si>
  <si>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</si>
  <si>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</si>
  <si>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</si>
  <si>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</si>
  <si>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</si>
  <si>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</si>
  <si>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</si>
  <si>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</si>
  <si>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</si>
  <si>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</si>
  <si>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</si>
  <si>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</si>
  <si>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</si>
  <si>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</si>
  <si>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</si>
  <si>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</si>
  <si>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</si>
  <si>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</si>
  <si>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</si>
  <si>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</si>
  <si>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</si>
  <si>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</si>
  <si>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</si>
  <si>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</si>
  <si>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</si>
  <si>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</si>
  <si>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</si>
  <si>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</si>
  <si>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</si>
  <si>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</si>
  <si>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</si>
  <si>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</si>
  <si>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</si>
  <si>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</si>
  <si>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</si>
  <si>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</si>
  <si>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</si>
  <si>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</si>
  <si>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</si>
  <si>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</si>
  <si>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</si>
  <si>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</si>
  <si>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</si>
  <si>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</si>
  <si>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</si>
  <si>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</si>
  <si>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</si>
  <si>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</si>
  <si>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</si>
  <si>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</si>
  <si>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</si>
  <si>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</si>
  <si>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</si>
  <si>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</si>
  <si>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</si>
  <si>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</si>
  <si>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</si>
  <si>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</si>
  <si>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</si>
  <si>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</si>
  <si>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</si>
  <si>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</si>
  <si>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</si>
  <si>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</si>
  <si>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</si>
  <si>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</si>
  <si>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</si>
  <si>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</si>
  <si>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</si>
  <si>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</si>
  <si>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</si>
  <si>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</si>
  <si>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</si>
  <si>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</si>
  <si>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</si>
  <si>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</si>
  <si>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</si>
  <si>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</si>
  <si>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</si>
  <si>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</si>
  <si>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</si>
  <si>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</si>
  <si>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</si>
  <si>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</si>
  <si>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</si>
  <si>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</si>
  <si>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</si>
  <si>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</si>
  <si>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</si>
  <si>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</si>
  <si>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</si>
  <si>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</si>
  <si>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</si>
  <si>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</si>
  <si>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</si>
  <si>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</si>
  <si>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</si>
  <si>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</si>
  <si>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</si>
  <si>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</si>
  <si>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</si>
  <si>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</si>
  <si>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</si>
  <si>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</si>
  <si>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</si>
  <si>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</si>
  <si>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</si>
  <si>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</si>
  <si>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</si>
  <si>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</si>
  <si>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</si>
  <si>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</si>
  <si>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</si>
  <si>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</si>
  <si>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</si>
  <si>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</si>
  <si>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</si>
  <si>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</si>
  <si>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</si>
  <si>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</si>
  <si>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</si>
  <si>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</si>
  <si>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</si>
  <si>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</si>
  <si>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</si>
  <si>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</si>
  <si>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</si>
  <si>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</si>
  <si>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</si>
  <si>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</si>
  <si>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</si>
  <si>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</si>
  <si>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</si>
  <si>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</si>
  <si>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</si>
  <si>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</si>
  <si>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</si>
  <si>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</si>
  <si>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</si>
  <si>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</si>
  <si>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</si>
  <si>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</si>
  <si>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</si>
  <si>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</si>
  <si>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</si>
  <si>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</si>
  <si>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</si>
  <si>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</si>
  <si>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</si>
  <si>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</si>
  <si>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</si>
  <si>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</si>
  <si>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</si>
  <si>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</si>
  <si>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</si>
  <si>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</si>
  <si>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</si>
  <si>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</si>
  <si>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</si>
  <si>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</si>
  <si>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</si>
  <si>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</si>
  <si>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</si>
  <si>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</si>
  <si>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</si>
  <si>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</si>
  <si>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</si>
  <si>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</si>
  <si>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</si>
  <si>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</si>
  <si>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</si>
  <si>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</si>
  <si>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</si>
  <si>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</si>
  <si>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</si>
  <si>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</si>
  <si>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</si>
  <si>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</si>
  <si>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</si>
  <si>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</si>
  <si>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</si>
  <si>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</si>
  <si>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</si>
  <si>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</si>
  <si>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</si>
  <si>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</si>
  <si>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</si>
  <si>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</si>
  <si>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</si>
  <si>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</si>
  <si>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</si>
  <si>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</si>
  <si>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</si>
  <si>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</si>
  <si>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</si>
  <si>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</si>
  <si>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</si>
  <si>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</si>
  <si>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</si>
  <si>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</si>
  <si>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</si>
  <si>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</si>
  <si>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</si>
  <si>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</si>
  <si>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</si>
  <si>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</si>
  <si>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</si>
  <si>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</si>
  <si>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</si>
  <si>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</si>
  <si>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</si>
  <si>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</si>
  <si>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</si>
  <si>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</si>
  <si>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</si>
  <si>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</si>
  <si>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</si>
  <si>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</si>
  <si>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</si>
  <si>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</si>
  <si>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</si>
  <si>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</si>
  <si>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</si>
  <si>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</si>
  <si>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</si>
  <si>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</si>
  <si>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</si>
  <si>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</si>
  <si>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</si>
  <si>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</si>
  <si>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</si>
  <si>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</si>
  <si>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</si>
  <si>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</si>
  <si>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</si>
  <si>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</si>
  <si>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</si>
  <si>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</si>
  <si>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</si>
  <si>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</si>
  <si>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</si>
  <si>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</si>
  <si>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</si>
  <si>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</si>
  <si>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</si>
  <si>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</si>
  <si>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</si>
  <si>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</si>
  <si>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</si>
  <si>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</si>
  <si>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</si>
  <si>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</si>
  <si>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</si>
  <si>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</si>
  <si>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</si>
  <si>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</si>
  <si>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</si>
  <si>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</si>
  <si>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</si>
  <si>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</si>
  <si>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</si>
  <si>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</si>
  <si>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</si>
  <si>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</si>
  <si>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</si>
  <si>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</si>
  <si>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</si>
  <si>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</si>
  <si>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</si>
  <si>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</si>
  <si>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</si>
  <si>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</si>
  <si>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</si>
  <si>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</si>
  <si>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</si>
  <si>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</si>
  <si>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</si>
  <si>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</si>
  <si>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</si>
  <si>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</si>
  <si>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</si>
  <si>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</si>
  <si>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</si>
  <si>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</si>
  <si>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</si>
  <si>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</si>
  <si>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</si>
  <si>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</si>
  <si>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</si>
  <si>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</si>
  <si>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</si>
  <si>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</si>
  <si>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</si>
  <si>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</si>
  <si>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</si>
  <si>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</si>
  <si>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</si>
  <si>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</si>
  <si>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</si>
  <si>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</si>
  <si>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</si>
  <si>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</si>
  <si>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</si>
  <si>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</si>
  <si>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</si>
  <si>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</si>
  <si>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</si>
  <si>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</si>
  <si>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</si>
  <si>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</si>
  <si>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</si>
  <si>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</si>
  <si>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</si>
  <si>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</si>
  <si>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</si>
  <si>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</si>
  <si>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</si>
  <si>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</si>
  <si>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</si>
  <si>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</si>
  <si>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</si>
  <si>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</si>
  <si>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</si>
  <si>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</si>
  <si>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</si>
  <si>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</si>
  <si>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</si>
  <si>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</si>
  <si>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</si>
  <si>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</si>
  <si>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</si>
  <si>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</si>
  <si>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</si>
  <si>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</si>
  <si>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</si>
  <si>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</si>
  <si>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</si>
  <si>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</si>
  <si>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</si>
  <si>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</si>
  <si>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</si>
  <si>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</si>
  <si>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</si>
  <si>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</si>
  <si>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</si>
  <si>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</si>
  <si>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</si>
  <si>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</si>
  <si>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</si>
  <si>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</si>
  <si>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</si>
  <si>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</si>
  <si>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</si>
  <si>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</si>
  <si>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</si>
  <si>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</si>
  <si>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</si>
  <si>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</si>
  <si>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</si>
  <si>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</si>
  <si>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</si>
  <si>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</si>
  <si>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</si>
  <si>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</si>
  <si>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</si>
  <si>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</si>
  <si>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</si>
  <si>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</si>
  <si>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</si>
  <si>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</si>
  <si>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</si>
  <si>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</si>
  <si>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</si>
  <si>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</si>
  <si>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</si>
  <si>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</si>
  <si>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</si>
  <si>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</si>
  <si>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</si>
  <si>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</si>
  <si>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</si>
  <si>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</si>
  <si>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</si>
  <si>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</si>
  <si>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</si>
  <si>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</si>
  <si>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</si>
  <si>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</si>
  <si>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</si>
  <si>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</si>
  <si>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</si>
  <si>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</si>
  <si>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</si>
  <si>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</si>
  <si>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</si>
  <si>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</si>
  <si>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</si>
  <si>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</si>
  <si>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</si>
  <si>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</si>
  <si>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</si>
  <si>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</si>
  <si>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</si>
  <si>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</si>
  <si>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</si>
  <si>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</si>
  <si>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</si>
  <si>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</si>
  <si>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</si>
  <si>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</si>
  <si>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</si>
  <si>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</si>
  <si>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</si>
  <si>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</si>
  <si>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</si>
  <si>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</si>
  <si>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</si>
  <si>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</si>
  <si>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</si>
  <si>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</si>
  <si>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</si>
  <si>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</si>
  <si>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</si>
  <si>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</si>
  <si>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</si>
  <si>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</si>
  <si>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</si>
  <si>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</si>
  <si>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</si>
  <si>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</si>
  <si>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</si>
  <si>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</si>
  <si>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</si>
  <si>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</si>
  <si>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</si>
  <si>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</si>
  <si>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</si>
  <si>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</si>
  <si>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</si>
  <si>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</si>
  <si>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</si>
  <si>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</si>
  <si>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</si>
  <si>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</si>
  <si>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</si>
  <si>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</si>
  <si>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</si>
  <si>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</si>
  <si>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</si>
  <si>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</si>
  <si>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</si>
  <si>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</si>
  <si>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</si>
  <si>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</si>
  <si>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</si>
  <si>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</si>
  <si>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</si>
  <si>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</si>
  <si>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</si>
  <si>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</si>
  <si>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</si>
  <si>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</si>
  <si>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</si>
  <si>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</si>
  <si>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</si>
  <si>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</si>
  <si>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</si>
  <si>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</si>
  <si>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</si>
  <si>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</si>
  <si>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</si>
  <si>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</si>
  <si>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</si>
  <si>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</si>
  <si>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</si>
  <si>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</si>
  <si>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</si>
  <si>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</si>
  <si>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</si>
  <si>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</si>
  <si>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</si>
  <si>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</si>
  <si>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</si>
  <si>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</si>
  <si>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</si>
  <si>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</si>
  <si>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</si>
  <si>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</si>
  <si>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</si>
  <si>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</si>
  <si>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</si>
  <si>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</si>
  <si>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</si>
  <si>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</si>
  <si>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</si>
  <si>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</si>
  <si>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</si>
  <si>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</si>
  <si>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</si>
  <si>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</si>
  <si>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</si>
  <si>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</si>
  <si>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</si>
  <si>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</si>
  <si>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</si>
  <si>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</si>
  <si>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</si>
  <si>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</si>
  <si>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</si>
  <si>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</si>
  <si>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</si>
  <si>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</si>
  <si>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</si>
  <si>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</si>
  <si>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</si>
  <si>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</si>
  <si>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</si>
  <si>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</si>
  <si>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</si>
  <si>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</si>
  <si>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</si>
  <si>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</si>
  <si>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</si>
  <si>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</si>
  <si>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</si>
  <si>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</si>
  <si>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</si>
  <si>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</si>
  <si>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</si>
  <si>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</si>
  <si>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</si>
  <si>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</si>
  <si>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</si>
  <si>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</si>
  <si>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</si>
  <si>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</si>
  <si>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</si>
  <si>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</si>
  <si>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</si>
  <si>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</si>
  <si>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</si>
  <si>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</si>
  <si>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</si>
  <si>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</si>
  <si>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</si>
  <si>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</si>
  <si>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</si>
  <si>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</si>
  <si>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</si>
  <si>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</si>
  <si>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</si>
  <si>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</si>
  <si>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</si>
  <si>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</si>
  <si>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</si>
  <si>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</si>
  <si>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</si>
  <si>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</si>
  <si>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</si>
  <si>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</si>
  <si>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</si>
  <si>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</si>
  <si>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</si>
  <si>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</si>
  <si>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</si>
  <si>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</si>
  <si>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</si>
  <si>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</si>
  <si>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</si>
  <si>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</si>
  <si>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</si>
  <si>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</si>
  <si>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</si>
  <si>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</si>
  <si>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</si>
  <si>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</si>
  <si>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</si>
  <si>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</si>
  <si>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</si>
  <si>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</si>
  <si>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</si>
  <si>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</si>
  <si>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</si>
  <si>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</si>
  <si>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</si>
  <si>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</si>
  <si>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</si>
  <si>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</si>
  <si>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</si>
  <si>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</si>
  <si>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</si>
  <si>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</si>
  <si>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</si>
  <si>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</si>
  <si>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</si>
  <si>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</si>
  <si>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</si>
  <si>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</si>
  <si>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</si>
  <si>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</si>
  <si>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</si>
  <si>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</si>
  <si>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</si>
  <si>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</si>
  <si>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</si>
  <si>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</si>
  <si>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</si>
  <si>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</si>
  <si>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</si>
  <si>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</si>
  <si>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</si>
  <si>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</si>
  <si>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</si>
  <si>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</si>
  <si>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</si>
  <si>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</si>
  <si>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</si>
  <si>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</si>
  <si>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</si>
  <si>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</si>
  <si>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</si>
  <si>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</si>
  <si>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</si>
  <si>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</si>
  <si>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</si>
  <si>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</si>
  <si>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</si>
  <si>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</si>
  <si>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</si>
  <si>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</si>
  <si>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</si>
  <si>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</si>
  <si>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</si>
  <si>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</si>
  <si>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</si>
  <si>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</si>
  <si>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</si>
  <si>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</si>
  <si>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</si>
  <si>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</si>
  <si>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</si>
  <si>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</si>
  <si>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</si>
  <si>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</si>
  <si>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</si>
  <si>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</si>
  <si>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</si>
  <si>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</si>
  <si>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</si>
  <si>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</si>
  <si>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</si>
  <si>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</si>
  <si>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</si>
  <si>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</si>
  <si>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</si>
  <si>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</si>
  <si>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</si>
  <si>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</si>
  <si>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</si>
  <si>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</si>
  <si>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</si>
  <si>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</si>
  <si>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</si>
  <si>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</si>
  <si>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</si>
  <si>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</si>
  <si>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</si>
  <si>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</si>
  <si>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</si>
  <si>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</si>
  <si>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</si>
  <si>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</si>
  <si>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</si>
  <si>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</si>
  <si>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</si>
  <si>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</si>
  <si>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</si>
  <si>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</si>
  <si>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</si>
  <si>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</si>
  <si>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</si>
  <si>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</si>
  <si>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</si>
  <si>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</si>
  <si>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</si>
  <si>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</si>
  <si>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</si>
  <si>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</si>
  <si>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</si>
  <si>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</si>
  <si>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</si>
  <si>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</si>
  <si>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</si>
  <si>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</si>
  <si>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</si>
  <si>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</si>
  <si>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</si>
  <si>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</si>
  <si>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</si>
  <si>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</si>
  <si>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</si>
  <si>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</si>
  <si>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</si>
  <si>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</si>
  <si>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</si>
  <si>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</si>
  <si>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</si>
  <si>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</si>
  <si>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</si>
  <si>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</si>
  <si>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</si>
  <si>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</si>
  <si>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</si>
  <si>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</si>
  <si>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</si>
  <si>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</si>
  <si>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</si>
  <si>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</si>
  <si>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</si>
  <si>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</si>
  <si>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</si>
  <si>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</si>
  <si>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</si>
  <si>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</si>
  <si>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</si>
  <si>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</si>
  <si>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</si>
  <si>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</si>
  <si>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</si>
  <si>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</si>
  <si>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</si>
  <si>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</si>
  <si>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</si>
  <si>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</si>
  <si>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</si>
  <si>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</si>
  <si>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</si>
  <si>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</si>
  <si>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</si>
  <si>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</si>
  <si>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</si>
  <si>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</si>
  <si>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</si>
  <si>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</si>
  <si>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</si>
  <si>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</si>
  <si>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</si>
  <si>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</si>
  <si>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</si>
  <si>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</si>
  <si>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</si>
  <si>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</si>
  <si>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</si>
  <si>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</si>
  <si>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</si>
  <si>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</si>
  <si>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</si>
  <si>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</si>
  <si>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</si>
  <si>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</si>
  <si>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</si>
  <si>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</si>
  <si>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</si>
  <si>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</si>
  <si>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</si>
  <si>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</si>
  <si>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</si>
  <si>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</si>
  <si>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</si>
  <si>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</si>
  <si>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</si>
  <si>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</si>
  <si>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</si>
  <si>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</si>
  <si>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</si>
  <si>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</si>
  <si>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</si>
  <si>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</si>
  <si>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</si>
  <si>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</si>
  <si>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</si>
  <si>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</si>
  <si>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</si>
  <si>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</si>
  <si>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</si>
  <si>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</si>
  <si>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</si>
  <si>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</si>
  <si>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</si>
  <si>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</si>
  <si>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</si>
  <si>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</si>
  <si>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</si>
  <si>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</si>
  <si>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</si>
  <si>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</si>
  <si>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</si>
  <si>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</si>
  <si>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</si>
  <si>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</si>
  <si>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</si>
  <si>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</si>
  <si>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</si>
  <si>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</si>
  <si>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</si>
  <si>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</si>
  <si>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</si>
  <si>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</si>
  <si>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</si>
  <si>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</si>
  <si>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</si>
  <si>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</si>
  <si>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</si>
  <si>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</si>
  <si>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</si>
  <si>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</si>
  <si>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</si>
  <si>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</si>
  <si>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</si>
  <si>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</si>
  <si>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</si>
  <si>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</si>
  <si>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</si>
  <si>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</si>
  <si>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</si>
  <si>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</si>
  <si>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</si>
  <si>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</si>
  <si>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</si>
  <si>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</si>
  <si>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</si>
  <si>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</si>
  <si>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</si>
  <si>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</si>
  <si>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</si>
  <si>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</si>
  <si>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</si>
  <si>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</si>
  <si>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</si>
  <si>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</si>
  <si>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</si>
  <si>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</si>
  <si>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</si>
  <si>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</si>
  <si>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</si>
  <si>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</si>
  <si>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</si>
  <si>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</si>
  <si>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</si>
  <si>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</si>
  <si>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</si>
  <si>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</si>
  <si>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</si>
  <si>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</si>
  <si>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</si>
  <si>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</si>
  <si>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</si>
  <si>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</si>
  <si>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</si>
  <si>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</si>
  <si>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</si>
  <si>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</si>
  <si>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</si>
  <si>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</si>
  <si>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</si>
  <si>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</si>
  <si>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</si>
  <si>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</si>
  <si>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</si>
  <si>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</si>
  <si>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</si>
  <si>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</si>
  <si>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</si>
  <si>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</si>
  <si>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</si>
  <si>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</si>
  <si>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</si>
  <si>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</si>
  <si>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</si>
  <si>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</si>
  <si>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</si>
  <si>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</si>
  <si>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</si>
  <si>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</si>
  <si>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</si>
  <si>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</si>
  <si>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</si>
  <si>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</si>
  <si>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</si>
  <si>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</si>
  <si>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</si>
  <si>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</si>
  <si>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</si>
  <si>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</si>
  <si>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</si>
  <si>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</si>
  <si>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</si>
  <si>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</si>
  <si>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</si>
  <si>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</si>
  <si>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</si>
  <si>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</si>
  <si>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</si>
  <si>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</si>
  <si>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</si>
  <si>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</si>
  <si>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</si>
  <si>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</si>
  <si>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</si>
  <si>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</si>
  <si>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</si>
  <si>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</si>
  <si>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</si>
  <si>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</si>
  <si>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</si>
  <si>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</si>
  <si>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</si>
  <si>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</si>
  <si>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</si>
  <si>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</si>
  <si>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</si>
  <si>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</si>
  <si>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</si>
  <si>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</si>
  <si>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</si>
  <si>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</si>
  <si>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</si>
  <si>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</si>
  <si>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</si>
  <si>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</si>
  <si>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</si>
  <si>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</si>
  <si>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</si>
  <si>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</si>
  <si>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</si>
  <si>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</si>
  <si>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</si>
  <si>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</si>
  <si>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</si>
  <si>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</si>
  <si>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</si>
  <si>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</si>
  <si>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</si>
  <si>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</si>
  <si>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</si>
  <si>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</si>
  <si>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</si>
  <si>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</si>
  <si>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</si>
  <si>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</si>
  <si>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</si>
  <si>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</si>
  <si>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</si>
  <si>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</si>
  <si>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</si>
  <si>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</si>
  <si>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</si>
  <si>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</si>
  <si>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</si>
  <si>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</si>
  <si>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</si>
  <si>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</si>
  <si>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</si>
  <si>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</si>
  <si>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</si>
  <si>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</si>
  <si>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</si>
  <si>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</si>
  <si>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</si>
  <si>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</si>
  <si>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</si>
  <si>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</si>
  <si>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</si>
  <si>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</si>
  <si>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</si>
  <si>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</si>
  <si>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</si>
  <si>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</si>
  <si>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</si>
  <si>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</si>
  <si>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</si>
  <si>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</si>
  <si>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</si>
  <si>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</si>
  <si>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</si>
  <si>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</si>
  <si>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</si>
  <si>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</si>
  <si>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</si>
  <si>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</si>
  <si>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</si>
  <si>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</si>
  <si>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</si>
  <si>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</si>
  <si>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</si>
  <si>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</si>
  <si>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</si>
  <si>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</si>
  <si>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</si>
  <si>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</si>
  <si>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</si>
  <si>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</si>
  <si>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</si>
  <si>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</si>
  <si>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</si>
  <si>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</si>
  <si>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</si>
  <si>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</si>
  <si>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</si>
  <si>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</si>
  <si>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</si>
  <si>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</si>
  <si>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</si>
  <si>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</si>
  <si>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</si>
  <si>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</si>
  <si>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</si>
  <si>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</si>
  <si>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</si>
  <si>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</si>
  <si>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</si>
  <si>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</si>
  <si>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</si>
  <si>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</si>
  <si>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</si>
  <si>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</si>
  <si>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</si>
  <si>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</si>
  <si>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</si>
  <si>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</si>
  <si>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</si>
  <si>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</si>
  <si>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</si>
  <si>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</si>
  <si>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</si>
  <si>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</si>
  <si>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</si>
  <si>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</si>
  <si>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</si>
  <si>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</si>
  <si>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</si>
  <si>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</si>
  <si>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</si>
  <si>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</si>
  <si>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</si>
  <si>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</si>
  <si>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</si>
  <si>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</si>
  <si>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</si>
  <si>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</si>
  <si>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</si>
  <si>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</si>
  <si>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</si>
  <si>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</si>
  <si>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</si>
  <si>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</si>
  <si>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</si>
  <si>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</si>
  <si>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</si>
  <si>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</si>
  <si>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</si>
  <si>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</si>
  <si>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</si>
  <si>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</si>
  <si>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</si>
  <si>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</si>
  <si>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</si>
  <si>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</si>
  <si>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</si>
  <si>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</si>
  <si>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</si>
  <si>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</si>
  <si>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</si>
  <si>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</si>
  <si>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</si>
  <si>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</si>
  <si>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</si>
  <si>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</si>
  <si>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</si>
  <si>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</si>
  <si>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</si>
  <si>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</si>
  <si>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</si>
  <si>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</si>
  <si>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</si>
  <si>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</si>
  <si>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</si>
  <si>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</si>
  <si>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</si>
  <si>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</si>
  <si>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</si>
  <si>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</si>
  <si>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</si>
  <si>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</si>
  <si>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</si>
  <si>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</si>
  <si>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</si>
  <si>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</si>
  <si>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</si>
  <si>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</si>
  <si>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</si>
  <si>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</si>
  <si>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</si>
  <si>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</si>
  <si>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</si>
  <si>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</si>
  <si>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</si>
  <si>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</si>
  <si>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</si>
  <si>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</si>
  <si>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</si>
  <si>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</si>
  <si>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</si>
  <si>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</si>
  <si>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</si>
  <si>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</si>
  <si>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</si>
  <si>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</si>
  <si>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</si>
  <si>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</si>
  <si>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</si>
  <si>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</si>
  <si>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</si>
  <si>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</si>
  <si>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</si>
  <si>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</si>
  <si>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</si>
  <si>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</si>
  <si>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</si>
  <si>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</si>
  <si>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</si>
  <si>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</si>
  <si>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</si>
  <si>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</si>
  <si>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</si>
  <si>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</si>
  <si>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</si>
  <si>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</si>
  <si>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</si>
  <si>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</si>
  <si>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</si>
  <si>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</si>
  <si>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</si>
  <si>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</si>
  <si>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</si>
  <si>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</si>
  <si>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</si>
  <si>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</si>
  <si>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</si>
  <si>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</si>
  <si>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</si>
  <si>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</si>
  <si>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</si>
  <si>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</si>
  <si>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</si>
  <si>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</si>
  <si>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</si>
  <si>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</si>
  <si>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</si>
  <si>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</si>
  <si>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</si>
  <si>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</si>
  <si>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</si>
  <si>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</si>
  <si>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</si>
  <si>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</si>
  <si>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</si>
  <si>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</si>
  <si>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</si>
  <si>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</si>
  <si>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</si>
  <si>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</si>
  <si>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</si>
  <si>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</si>
  <si>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</si>
  <si>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</si>
  <si>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</si>
  <si>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</si>
  <si>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</si>
  <si>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</si>
  <si>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</si>
  <si>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</si>
  <si>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</si>
  <si>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</si>
  <si>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</si>
  <si>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</si>
  <si>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</si>
  <si>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</si>
  <si>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</si>
  <si>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</si>
  <si>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</si>
  <si>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</si>
  <si>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</si>
  <si>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</si>
  <si>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</si>
  <si>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</si>
  <si>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</si>
  <si>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</si>
  <si>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</si>
  <si>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</si>
  <si>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</si>
  <si>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</si>
  <si>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</si>
  <si>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</si>
  <si>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</si>
  <si>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</si>
  <si>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</si>
  <si>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</si>
  <si>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</si>
  <si>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</si>
  <si>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</si>
  <si>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</si>
  <si>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</si>
  <si>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</si>
  <si>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</si>
  <si>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</si>
  <si>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</si>
  <si>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</si>
  <si>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</si>
  <si>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</si>
  <si>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</si>
  <si>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</si>
  <si>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</si>
  <si>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</si>
  <si>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</si>
  <si>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</si>
  <si>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</si>
  <si>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</si>
  <si>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</si>
  <si>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</si>
  <si>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</si>
  <si>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</si>
  <si>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</si>
  <si>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</si>
  <si>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</si>
  <si>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</si>
  <si>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</si>
  <si>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</si>
  <si>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</si>
  <si>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</si>
  <si>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</si>
  <si>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</si>
  <si>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</si>
  <si>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</si>
  <si>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</si>
  <si>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</si>
  <si>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</si>
  <si>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</si>
  <si>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</si>
  <si>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</si>
  <si>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</si>
  <si>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</si>
  <si>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</si>
  <si>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</si>
  <si>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</si>
  <si>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</si>
  <si>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</si>
  <si>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</si>
  <si>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</si>
  <si>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</si>
  <si>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</si>
  <si>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</si>
  <si>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</si>
  <si>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</si>
  <si>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</si>
  <si>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</si>
  <si>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</si>
  <si>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</si>
  <si>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</si>
  <si>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</si>
  <si>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</si>
  <si>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</si>
  <si>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</si>
  <si>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</si>
  <si>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</si>
  <si>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</si>
  <si>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</si>
  <si>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</si>
  <si>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</si>
  <si>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</si>
  <si>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</si>
  <si>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</si>
  <si>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</si>
  <si>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</si>
  <si>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</si>
  <si>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</si>
  <si>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</si>
  <si>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</si>
  <si>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</si>
  <si>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</si>
  <si>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</si>
  <si>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</si>
  <si>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</si>
  <si>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</si>
  <si>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</si>
  <si>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</si>
  <si>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</si>
  <si>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</si>
  <si>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</si>
  <si>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</si>
  <si>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</si>
  <si>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</si>
  <si>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</si>
  <si>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</si>
  <si>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</si>
  <si>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</si>
  <si>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</si>
  <si>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</si>
  <si>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</si>
  <si>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</si>
  <si>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</si>
  <si>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</si>
  <si>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</si>
  <si>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</si>
  <si>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</si>
  <si>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</si>
  <si>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</si>
  <si>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</si>
  <si>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</si>
  <si>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</si>
  <si>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</si>
  <si>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</si>
  <si>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</si>
  <si>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</si>
  <si>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</si>
  <si>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</si>
  <si>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</si>
  <si>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</si>
  <si>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</si>
  <si>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</si>
  <si>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</si>
  <si>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</si>
  <si>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</si>
  <si>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</si>
  <si>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</si>
  <si>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</si>
  <si>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</si>
  <si>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</si>
  <si>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</si>
  <si>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</si>
  <si>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</si>
  <si>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</si>
  <si>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</si>
  <si>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</si>
  <si>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</si>
  <si>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</si>
  <si>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</si>
  <si>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</si>
  <si>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</si>
  <si>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</si>
  <si>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</si>
  <si>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</si>
  <si>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</si>
  <si>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</si>
  <si>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</si>
  <si>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</si>
  <si>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</si>
  <si>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</si>
  <si>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</si>
  <si>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</si>
  <si>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</si>
  <si>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</si>
  <si>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</si>
  <si>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</si>
  <si>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</si>
  <si>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</si>
  <si>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</si>
  <si>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</si>
  <si>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</si>
  <si>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</si>
  <si>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</si>
  <si>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</si>
  <si>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</si>
  <si>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</si>
  <si>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</si>
  <si>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</si>
  <si>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</si>
  <si>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</si>
  <si>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</si>
  <si>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</si>
  <si>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</si>
  <si>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</si>
  <si>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</si>
  <si>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</si>
  <si>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</si>
  <si>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</si>
  <si>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</si>
  <si>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</si>
  <si>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</si>
  <si>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</si>
  <si>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</si>
  <si>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</si>
  <si>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</si>
  <si>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</si>
  <si>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</si>
  <si>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</si>
  <si>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</si>
  <si>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</si>
  <si>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</si>
  <si>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</si>
  <si>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</si>
  <si>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</si>
  <si>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</si>
  <si>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</si>
  <si>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</si>
  <si>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</si>
  <si>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</si>
  <si>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</si>
  <si>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</si>
  <si>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</si>
  <si>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</si>
  <si>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</si>
  <si>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</si>
  <si>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</si>
  <si>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</si>
  <si>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</si>
  <si>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</si>
  <si>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</si>
  <si>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</si>
  <si>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</si>
  <si>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</si>
  <si>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</si>
  <si>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</si>
  <si>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</si>
  <si>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</si>
  <si>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</si>
  <si>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</si>
  <si>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</si>
  <si>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</si>
  <si>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</si>
  <si>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</si>
  <si>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</si>
  <si>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</si>
  <si>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</si>
  <si>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</si>
  <si>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</si>
  <si>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</si>
  <si>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</si>
  <si>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</si>
  <si>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</si>
  <si>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</si>
  <si>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</si>
  <si>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</si>
  <si>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</si>
  <si>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</si>
  <si>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</si>
  <si>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</si>
  <si>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</si>
  <si>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</si>
  <si>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</si>
  <si>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</si>
  <si>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</si>
  <si>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</si>
  <si>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</si>
  <si>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</si>
  <si>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</si>
  <si>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</si>
  <si>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</si>
  <si>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</si>
  <si>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</si>
  <si>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</si>
  <si>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</si>
  <si>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</si>
  <si>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</si>
  <si>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</si>
  <si>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</si>
  <si>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</si>
  <si>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</si>
  <si>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</si>
  <si>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</si>
  <si>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</si>
  <si>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</si>
  <si>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</si>
  <si>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</si>
  <si>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</si>
  <si>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</si>
  <si>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</si>
  <si>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</si>
  <si>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</si>
  <si>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</si>
  <si>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</si>
  <si>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</si>
  <si>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</si>
  <si>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</si>
  <si>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</si>
  <si>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</si>
  <si>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</si>
  <si>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</si>
  <si>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</si>
  <si>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</si>
  <si>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</si>
  <si>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</si>
  <si>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</si>
  <si>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</si>
  <si>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</si>
  <si>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</si>
  <si>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</si>
  <si>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</si>
  <si>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</si>
  <si>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</si>
  <si>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</si>
  <si>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</si>
  <si>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</si>
  <si>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</si>
  <si>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</si>
  <si>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</si>
  <si>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</si>
  <si>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</si>
  <si>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</si>
  <si>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</si>
  <si>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</si>
  <si>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</si>
  <si>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</si>
  <si>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</si>
  <si>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</si>
  <si>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</si>
  <si>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</si>
  <si>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</si>
  <si>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</si>
  <si>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</si>
  <si>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</si>
  <si>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</si>
  <si>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</si>
  <si>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</si>
  <si>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</si>
  <si>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</si>
  <si>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</si>
  <si>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</si>
  <si>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</si>
  <si>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</si>
  <si>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</si>
  <si>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</si>
  <si>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</si>
  <si>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</si>
  <si>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</si>
  <si>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</si>
  <si>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</si>
  <si>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</si>
  <si>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</si>
  <si>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</si>
  <si>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</si>
  <si>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</si>
  <si>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</si>
  <si>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</si>
  <si>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</si>
  <si>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</si>
  <si>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</si>
  <si>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</si>
  <si>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</si>
  <si>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</si>
  <si>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</si>
  <si>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</si>
  <si>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</si>
  <si>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</si>
  <si>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</si>
  <si>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</si>
  <si>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</si>
  <si>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</si>
  <si>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</si>
  <si>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</si>
  <si>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</si>
  <si>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</si>
  <si>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</si>
  <si>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</si>
  <si>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</si>
  <si>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</si>
  <si>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</si>
  <si>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</si>
  <si>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</si>
  <si>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</si>
  <si>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</si>
  <si>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</si>
  <si>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</si>
  <si>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</si>
  <si>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</si>
  <si>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</si>
  <si>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</si>
  <si>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</si>
  <si>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</si>
  <si>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</si>
  <si>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</si>
  <si>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</si>
  <si>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</si>
  <si>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</si>
  <si>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</si>
  <si>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</si>
  <si>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</si>
  <si>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</si>
  <si>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</si>
  <si>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</si>
  <si>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</si>
  <si>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</si>
  <si>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</si>
  <si>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</si>
  <si>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</si>
  <si>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</si>
  <si>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</si>
  <si>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</si>
  <si>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</si>
  <si>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</si>
  <si>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</si>
  <si>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</si>
  <si>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</si>
  <si>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</si>
  <si>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</si>
  <si>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</si>
  <si>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</si>
  <si>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</si>
  <si>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</si>
  <si>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</si>
  <si>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</si>
  <si>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</si>
  <si>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</si>
  <si>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</si>
  <si>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</si>
  <si>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</si>
  <si>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</si>
  <si>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</si>
  <si>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</si>
  <si>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</si>
  <si>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</si>
  <si>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</si>
  <si>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</si>
  <si>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</si>
  <si>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</si>
  <si>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</si>
  <si>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</si>
  <si>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</si>
  <si>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</si>
  <si>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</si>
  <si>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</si>
  <si>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</si>
  <si>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</si>
  <si>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</si>
  <si>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</si>
  <si>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</si>
  <si>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</si>
  <si>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</si>
  <si>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</si>
  <si>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</si>
  <si>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</si>
  <si>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</si>
  <si>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</si>
  <si>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</si>
  <si>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</si>
  <si>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</si>
  <si>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</si>
  <si>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</si>
  <si>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</si>
  <si>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</si>
  <si>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</si>
  <si>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</si>
  <si>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</si>
  <si>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</si>
  <si>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</si>
  <si>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</si>
  <si>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</si>
  <si>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</si>
  <si>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</si>
  <si>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</si>
  <si>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</si>
  <si>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</si>
  <si>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</si>
  <si>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</si>
  <si>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</si>
  <si>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</si>
  <si>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</si>
  <si>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</si>
  <si>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</si>
  <si>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</si>
  <si>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</si>
  <si>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</si>
  <si>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</si>
  <si>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</si>
  <si>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</si>
  <si>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</si>
  <si>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</si>
  <si>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</si>
  <si>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</si>
  <si>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</si>
  <si>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</si>
  <si>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</si>
  <si>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</si>
  <si>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</si>
  <si>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</si>
  <si>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</si>
  <si>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</si>
  <si>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</si>
  <si>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</si>
  <si>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</si>
  <si>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</si>
  <si>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</si>
  <si>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</si>
  <si>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</si>
  <si>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</si>
  <si>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</si>
  <si>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</si>
  <si>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</si>
  <si>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</si>
  <si>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</si>
  <si>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</si>
  <si>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</si>
  <si>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</si>
  <si>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</si>
  <si>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</si>
  <si>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</si>
  <si>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</si>
  <si>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</si>
  <si>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</si>
  <si>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</si>
  <si>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</si>
  <si>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</si>
  <si>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</si>
  <si>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</si>
  <si>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</si>
  <si>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</si>
  <si>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</si>
  <si>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</si>
  <si>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</si>
  <si>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</si>
  <si>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</si>
  <si>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</si>
  <si>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</si>
  <si>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</si>
  <si>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</si>
  <si>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</si>
  <si>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</si>
  <si>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</si>
  <si>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</si>
  <si>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</si>
  <si>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</si>
  <si>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</si>
  <si>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</si>
  <si>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</si>
  <si>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</si>
  <si>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</si>
  <si>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</si>
  <si>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</si>
  <si>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</si>
  <si>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</si>
  <si>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</si>
  <si>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</si>
  <si>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</si>
  <si>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</si>
  <si>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</si>
  <si>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</si>
  <si>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</si>
  <si>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</si>
  <si>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</si>
  <si>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</si>
  <si>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</si>
  <si>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</si>
  <si>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</si>
  <si>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</si>
  <si>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</si>
  <si>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</si>
  <si>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</si>
  <si>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</si>
  <si>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</si>
  <si>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</si>
  <si>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</si>
  <si>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</si>
  <si>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</si>
  <si>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</si>
  <si>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</si>
  <si>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</si>
  <si>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</si>
  <si>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</si>
  <si>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</si>
  <si>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</si>
  <si>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</si>
  <si>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</si>
  <si>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</si>
  <si>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</si>
  <si>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</si>
  <si>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</si>
  <si>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</si>
  <si>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</si>
  <si>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</si>
  <si>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</si>
  <si>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</si>
  <si>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</si>
  <si>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</si>
  <si>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</si>
  <si>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</si>
  <si>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</si>
  <si>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</si>
  <si>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</si>
  <si>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</si>
  <si>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</si>
  <si>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</si>
  <si>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</si>
  <si>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</si>
  <si>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</si>
  <si>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</si>
  <si>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</si>
  <si>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</si>
  <si>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</si>
  <si>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</si>
  <si>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</si>
  <si>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</si>
  <si>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</si>
  <si>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</si>
  <si>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</si>
  <si>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</si>
  <si>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</si>
  <si>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</si>
  <si>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</si>
  <si>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</si>
  <si>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</si>
  <si>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</si>
  <si>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</si>
  <si>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</si>
  <si>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</si>
  <si>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</si>
  <si>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</si>
  <si>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</si>
  <si>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</si>
  <si>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</si>
  <si>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</si>
  <si>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</si>
  <si>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</si>
  <si>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</si>
  <si>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</si>
  <si>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</si>
  <si>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</si>
  <si>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</si>
  <si>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</si>
  <si>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</si>
  <si>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</si>
  <si>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</si>
  <si>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</si>
  <si>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</si>
  <si>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</si>
  <si>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</si>
  <si>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</si>
  <si>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</si>
  <si>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</si>
  <si>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</si>
  <si>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</si>
  <si>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</si>
  <si>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</si>
  <si>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</si>
  <si>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</si>
  <si>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</si>
  <si>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</si>
  <si>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</si>
  <si>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</si>
  <si>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</si>
  <si>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</si>
  <si>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</si>
  <si>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</si>
  <si>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</si>
  <si>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</si>
  <si>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</si>
  <si>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</si>
  <si>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</si>
  <si>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</si>
  <si>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</si>
  <si>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</si>
  <si>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</si>
  <si>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</si>
  <si>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</si>
  <si>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</si>
  <si>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</si>
  <si>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</si>
  <si>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</si>
  <si>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</si>
  <si>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</si>
  <si>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</si>
  <si>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</si>
  <si>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</si>
  <si>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</si>
  <si>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</si>
  <si>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</si>
  <si>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</si>
  <si>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</si>
  <si>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</si>
  <si>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</si>
  <si>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</si>
  <si>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</si>
  <si>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</si>
  <si>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</si>
  <si>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</si>
  <si>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</si>
  <si>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</si>
  <si>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</si>
  <si>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</si>
  <si>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</si>
  <si>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</si>
  <si>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</si>
  <si>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</si>
  <si>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</si>
  <si>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</si>
  <si>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</si>
  <si>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</si>
  <si>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</si>
  <si>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</si>
  <si>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</si>
  <si>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</si>
  <si>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</si>
  <si>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</si>
  <si>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</si>
  <si>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</si>
  <si>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</si>
  <si>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</si>
  <si>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</si>
  <si>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</si>
  <si>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</si>
  <si>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</si>
  <si>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</si>
  <si>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</si>
  <si>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</si>
  <si>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</si>
  <si>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</si>
  <si>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</si>
  <si>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</si>
  <si>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</si>
  <si>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</si>
  <si>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</si>
  <si>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</si>
  <si>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</si>
  <si>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</si>
  <si>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</si>
  <si>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</si>
  <si>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</si>
  <si>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</si>
  <si>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</si>
  <si>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</si>
  <si>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</si>
  <si>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</si>
  <si>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</si>
  <si>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</si>
  <si>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</si>
  <si>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</si>
  <si>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</si>
  <si>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</si>
  <si>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</si>
  <si>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</si>
  <si>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</si>
  <si>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</si>
  <si>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</si>
  <si>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</si>
  <si>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</si>
  <si>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</si>
  <si>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</si>
  <si>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</si>
  <si>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</si>
  <si>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</si>
  <si>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</si>
  <si>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</si>
  <si>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</si>
  <si>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</si>
  <si>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</si>
  <si>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</si>
  <si>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</si>
  <si>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</si>
  <si>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</si>
  <si>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</si>
  <si>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</si>
  <si>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</si>
  <si>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</si>
  <si>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</si>
  <si>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</si>
  <si>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</si>
  <si>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</si>
  <si>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</si>
  <si>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</si>
  <si>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</si>
  <si>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</si>
  <si>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</si>
  <si>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</si>
  <si>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</si>
  <si>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</si>
  <si>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</si>
  <si>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</si>
  <si>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</si>
  <si>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</si>
  <si>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</si>
  <si>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</si>
  <si>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</si>
  <si>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</si>
  <si>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</si>
  <si>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</si>
  <si>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</si>
  <si>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</si>
  <si>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</si>
  <si>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</si>
  <si>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</si>
  <si>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</si>
  <si>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</si>
  <si>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</si>
  <si>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</si>
  <si>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</si>
  <si>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</si>
  <si>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</si>
  <si>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</si>
  <si>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</si>
  <si>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</si>
  <si>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</si>
  <si>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</si>
  <si>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</si>
  <si>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</si>
  <si>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</si>
  <si>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</si>
  <si>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</si>
  <si>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</si>
  <si>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</si>
  <si>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</si>
  <si>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</si>
  <si>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</si>
  <si>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</si>
  <si>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</si>
  <si>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</si>
  <si>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</si>
  <si>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</si>
  <si>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</si>
  <si>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</si>
  <si>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</si>
  <si>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</si>
  <si>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</si>
  <si>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</si>
  <si>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</si>
  <si>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</si>
  <si>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</si>
  <si>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</si>
  <si>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</si>
  <si>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</si>
  <si>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</si>
  <si>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</si>
  <si>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</si>
  <si>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</si>
  <si>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</si>
  <si>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</si>
  <si>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</si>
  <si>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</si>
  <si>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</si>
  <si>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</si>
  <si>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</si>
  <si>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</si>
  <si>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</si>
  <si>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</si>
  <si>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</si>
  <si>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</si>
  <si>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</si>
  <si>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</si>
  <si>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</si>
  <si>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</si>
  <si>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</si>
  <si>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</si>
  <si>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</si>
  <si>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</si>
  <si>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</si>
  <si>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</si>
  <si>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</si>
  <si>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</si>
  <si>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</si>
  <si>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</si>
  <si>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</si>
  <si>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</si>
  <si>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</si>
  <si>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</si>
  <si>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</si>
  <si>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</si>
  <si>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</si>
  <si>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</si>
  <si>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</si>
  <si>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</si>
  <si>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</si>
  <si>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</si>
  <si>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</si>
  <si>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</si>
  <si>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</si>
  <si>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</si>
  <si>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</si>
  <si>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</si>
  <si>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</si>
  <si>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</si>
  <si>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</si>
  <si>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</si>
  <si>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</si>
  <si>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</si>
  <si>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</si>
  <si>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</si>
  <si>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</si>
  <si>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</si>
  <si>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</si>
  <si>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</si>
  <si>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</si>
  <si>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</si>
  <si>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</si>
  <si>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</si>
  <si>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</si>
  <si>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</si>
  <si>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</si>
  <si>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</si>
  <si>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</si>
  <si>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</si>
  <si>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</si>
  <si>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</si>
  <si>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</si>
  <si>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</si>
  <si>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</si>
  <si>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</si>
  <si>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</si>
  <si>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</si>
  <si>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</si>
  <si>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</si>
  <si>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</si>
  <si>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</si>
  <si>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</si>
  <si>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</si>
  <si>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</si>
  <si>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</si>
  <si>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</si>
  <si>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</si>
  <si>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</si>
  <si>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</si>
  <si>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</si>
  <si>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</si>
  <si>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</si>
  <si>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</si>
  <si>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</si>
  <si>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</si>
  <si>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</si>
  <si>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</si>
  <si>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</si>
  <si>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</si>
  <si>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</si>
  <si>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</si>
  <si>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</si>
  <si>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</si>
  <si>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</si>
  <si>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</si>
  <si>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</si>
  <si>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</si>
  <si>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</si>
  <si>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</si>
  <si>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</si>
  <si>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</si>
  <si>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</si>
  <si>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</si>
  <si>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</si>
  <si>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</si>
  <si>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</si>
  <si>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</si>
  <si>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</si>
  <si>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</si>
  <si>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</si>
  <si>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</si>
  <si>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</si>
  <si>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</si>
  <si>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</si>
  <si>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</si>
  <si>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</si>
  <si>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</si>
  <si>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</si>
  <si>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</si>
  <si>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</si>
  <si>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</si>
  <si>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</si>
  <si>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</si>
  <si>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</si>
  <si>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</si>
  <si>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</si>
  <si>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</si>
  <si>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</si>
  <si>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</si>
  <si>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</si>
  <si>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</si>
  <si>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</si>
  <si>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</si>
  <si>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</si>
  <si>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</si>
  <si>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</si>
  <si>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</si>
  <si>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</si>
  <si>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</si>
  <si>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</si>
  <si>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</si>
  <si>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</si>
  <si>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</si>
  <si>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</si>
  <si>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</si>
  <si>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</si>
  <si>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</si>
  <si>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</si>
  <si>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</si>
  <si>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</si>
  <si>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</si>
  <si>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</si>
  <si>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</si>
  <si>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</si>
  <si>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</si>
  <si>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</si>
  <si>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</si>
  <si>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</si>
  <si>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</si>
  <si>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</si>
  <si>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</si>
  <si>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</si>
  <si>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</si>
  <si>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</si>
  <si>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</si>
  <si>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</si>
  <si>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</si>
  <si>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</si>
  <si>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</si>
  <si>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</si>
  <si>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</si>
  <si>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</si>
  <si>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</si>
  <si>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</si>
  <si>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</si>
  <si>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</si>
  <si>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</si>
  <si>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</si>
  <si>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</si>
  <si>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</si>
  <si>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</si>
  <si>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</si>
  <si>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</si>
  <si>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</si>
  <si>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</si>
  <si>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</si>
  <si>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</si>
  <si>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</si>
  <si>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</si>
  <si>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</si>
  <si>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</si>
  <si>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</si>
  <si>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</si>
  <si>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</si>
  <si>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</si>
  <si>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</si>
  <si>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</si>
  <si>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</si>
  <si>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</si>
  <si>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</si>
  <si>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</si>
  <si>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</si>
  <si>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</si>
  <si>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</si>
  <si>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</si>
  <si>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</si>
  <si>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</si>
  <si>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</si>
  <si>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</si>
  <si>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</si>
  <si>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</si>
  <si>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</si>
  <si>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</si>
  <si>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</si>
  <si>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</si>
  <si>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</si>
  <si>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</si>
  <si>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</si>
  <si>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</si>
  <si>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</si>
  <si>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</si>
  <si>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</si>
  <si>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</si>
  <si>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</si>
  <si>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</si>
  <si>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</si>
  <si>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</si>
  <si>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</si>
  <si>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</si>
  <si>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</si>
  <si>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</si>
  <si>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</si>
  <si>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</si>
  <si>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</si>
  <si>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</si>
  <si>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</si>
  <si>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</si>
  <si>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</si>
  <si>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</si>
  <si>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</si>
  <si>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</si>
  <si>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</si>
  <si>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</si>
  <si>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</si>
  <si>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</si>
  <si>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</si>
  <si>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</si>
  <si>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</si>
  <si>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</si>
  <si>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</si>
  <si>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</si>
  <si>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</si>
  <si>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</si>
  <si>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</si>
  <si>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</si>
  <si>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</si>
  <si>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</si>
  <si>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</si>
  <si>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</si>
  <si>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</si>
  <si>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</si>
  <si>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</si>
  <si>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</si>
  <si>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</si>
  <si>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</si>
  <si>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</si>
  <si>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</si>
  <si>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</si>
  <si>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</si>
  <si>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</si>
  <si>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</si>
  <si>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</si>
  <si>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</si>
  <si>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</si>
  <si>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</si>
  <si>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</si>
  <si>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</si>
  <si>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</si>
  <si>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</si>
  <si>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</si>
  <si>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</si>
  <si>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</si>
  <si>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</si>
  <si>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</si>
  <si>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</si>
  <si>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</si>
  <si>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</si>
  <si>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</si>
  <si>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</si>
  <si>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</si>
  <si>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</si>
  <si>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</si>
  <si>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</si>
  <si>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</si>
  <si>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</si>
  <si>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</si>
  <si>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</si>
  <si>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</si>
  <si>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</si>
  <si>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</si>
  <si>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</si>
  <si>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</si>
  <si>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</si>
  <si>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</si>
  <si>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</si>
  <si>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</si>
  <si>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</si>
  <si>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</si>
  <si>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</si>
  <si>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</si>
  <si>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</si>
  <si>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</si>
  <si>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</si>
  <si>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</si>
  <si>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</si>
  <si>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</si>
  <si>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</si>
  <si>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</si>
  <si>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</si>
  <si>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</si>
  <si>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</si>
  <si>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</si>
  <si>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</si>
  <si>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</si>
  <si>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</si>
  <si>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</si>
  <si>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</si>
  <si>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</si>
  <si>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</si>
  <si>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</si>
  <si>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</si>
  <si>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</si>
  <si>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</si>
  <si>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</si>
  <si>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</si>
  <si>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</si>
  <si>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</si>
  <si>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</si>
  <si>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</si>
  <si>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</si>
  <si>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</si>
  <si>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</si>
  <si>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</si>
  <si>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</si>
  <si>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</si>
  <si>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</si>
  <si>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</si>
  <si>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</si>
  <si>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</si>
  <si>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</si>
  <si>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</si>
  <si>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</si>
  <si>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</si>
  <si>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</si>
  <si>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</si>
  <si>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</si>
  <si>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</si>
  <si>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</si>
  <si>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</si>
  <si>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</si>
  <si>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</si>
  <si>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</si>
  <si>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</si>
  <si>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</si>
  <si>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</si>
  <si>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</si>
  <si>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</si>
  <si>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</si>
  <si>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</si>
  <si>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</si>
  <si>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</si>
  <si>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</si>
  <si>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</si>
  <si>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</si>
  <si>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</si>
  <si>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</si>
  <si>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</si>
  <si>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</si>
  <si>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</si>
  <si>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</si>
  <si>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</si>
  <si>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</si>
  <si>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</si>
  <si>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</si>
  <si>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</si>
  <si>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</si>
  <si>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</si>
  <si>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</si>
  <si>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</si>
  <si>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</si>
  <si>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</si>
  <si>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</si>
  <si>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</si>
  <si>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</si>
  <si>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</si>
  <si>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</si>
  <si>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</si>
  <si>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</si>
  <si>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</si>
  <si>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</si>
  <si>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</si>
  <si>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</si>
  <si>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</si>
  <si>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</si>
  <si>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</si>
  <si>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</si>
  <si>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</si>
  <si>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</si>
  <si>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</si>
  <si>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</si>
  <si>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</si>
  <si>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</si>
  <si>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</si>
  <si>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</si>
  <si>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</si>
  <si>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</si>
  <si>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</si>
  <si>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</si>
  <si>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</si>
  <si>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</si>
  <si>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</si>
  <si>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</si>
  <si>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</si>
  <si>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</si>
  <si>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</si>
  <si>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</si>
  <si>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</si>
  <si>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</si>
  <si>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</si>
  <si>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</si>
  <si>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</si>
  <si>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</si>
  <si>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</si>
  <si>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</si>
  <si>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</si>
  <si>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</si>
  <si>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</si>
  <si>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</si>
  <si>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</si>
  <si>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</si>
  <si>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</si>
  <si>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</si>
  <si>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</si>
  <si>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</si>
  <si>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</si>
  <si>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</si>
  <si>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</si>
  <si>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</si>
  <si>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</si>
  <si>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</si>
  <si>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</si>
  <si>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</si>
  <si>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</si>
  <si>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</si>
  <si>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</si>
  <si>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</si>
  <si>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</si>
  <si>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</si>
  <si>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</si>
  <si>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</si>
  <si>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</si>
  <si>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</si>
  <si>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</si>
  <si>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</si>
  <si>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</si>
  <si>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</si>
  <si>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</si>
  <si>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</si>
  <si>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</si>
  <si>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</si>
  <si>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</si>
  <si>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</si>
  <si>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</si>
  <si>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</si>
  <si>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</si>
  <si>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</si>
  <si>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</si>
  <si>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</si>
  <si>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</si>
  <si>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</si>
  <si>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</si>
  <si>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</si>
  <si>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</si>
  <si>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</si>
  <si>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</si>
  <si>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</si>
  <si>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</si>
  <si>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</si>
  <si>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</si>
  <si>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</si>
  <si>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</si>
  <si>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</si>
  <si>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</si>
  <si>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</si>
  <si>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</si>
  <si>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</si>
  <si>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</si>
  <si>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</si>
  <si>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</si>
  <si>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</si>
  <si>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</si>
  <si>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</si>
  <si>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</si>
  <si>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</si>
  <si>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</si>
  <si>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</si>
  <si>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</si>
  <si>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</si>
  <si>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</si>
  <si>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</si>
  <si>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</si>
  <si>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</si>
  <si>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</si>
  <si>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</si>
  <si>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</si>
  <si>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</si>
  <si>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</si>
  <si>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</si>
  <si>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</si>
  <si>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</si>
  <si>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</si>
  <si>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</si>
  <si>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</si>
  <si>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</si>
  <si>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</si>
  <si>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</si>
  <si>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</si>
  <si>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</si>
  <si>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</si>
  <si>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</si>
  <si>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</si>
  <si>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</si>
  <si>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</si>
  <si>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</si>
  <si>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</si>
  <si>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</si>
  <si>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</si>
  <si>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</si>
  <si>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</si>
  <si>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</si>
  <si>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</si>
  <si>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</si>
  <si>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</si>
  <si>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</si>
  <si>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</si>
  <si>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</si>
  <si>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</si>
  <si>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</si>
  <si>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</si>
  <si>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</si>
  <si>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</si>
  <si>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</si>
  <si>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</si>
  <si>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</si>
  <si>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</si>
  <si>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</si>
  <si>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</si>
  <si>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</si>
  <si>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</si>
  <si>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</si>
  <si>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</si>
  <si>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</si>
  <si>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</si>
  <si>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</si>
  <si>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</si>
  <si>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</si>
  <si>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</si>
  <si>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</si>
  <si>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</si>
  <si>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</si>
  <si>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</si>
  <si>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</si>
  <si>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</si>
  <si>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</si>
  <si>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</si>
  <si>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</si>
  <si>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</si>
  <si>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</si>
  <si>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</si>
  <si>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</si>
  <si>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</si>
  <si>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</si>
  <si>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</si>
  <si>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</si>
  <si>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</si>
  <si>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</si>
  <si>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</si>
  <si>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</si>
  <si>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</si>
  <si>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</si>
  <si>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</si>
  <si>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</si>
  <si>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</si>
  <si>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</si>
  <si>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</si>
  <si>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</si>
  <si>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</si>
  <si>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</si>
  <si>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</si>
  <si>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</si>
  <si>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</si>
  <si>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</si>
  <si>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</si>
  <si>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</si>
  <si>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</si>
  <si>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</si>
  <si>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</si>
  <si>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</si>
  <si>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</si>
  <si>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</si>
  <si>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</si>
  <si>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</si>
  <si>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</si>
  <si>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</si>
  <si>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</si>
  <si>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</si>
  <si>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</si>
  <si>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</si>
  <si>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</si>
  <si>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</si>
  <si>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</si>
  <si>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</si>
  <si>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</si>
  <si>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</si>
  <si>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</si>
  <si>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</si>
  <si>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</si>
  <si>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</si>
  <si>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</si>
  <si>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</si>
  <si>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</si>
  <si>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</si>
  <si>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</si>
  <si>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</si>
  <si>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</si>
  <si>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</si>
  <si>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</si>
  <si>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</si>
  <si>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</si>
  <si>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</si>
  <si>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</si>
  <si>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</si>
  <si>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</si>
  <si>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</si>
  <si>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</si>
  <si>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</si>
  <si>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</si>
  <si>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</si>
  <si>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</si>
  <si>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</si>
  <si>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</si>
  <si>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</si>
  <si>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</si>
  <si>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</si>
  <si>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</si>
  <si>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</si>
  <si>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</si>
  <si>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</si>
  <si>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</si>
  <si>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</si>
  <si>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</si>
  <si>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</si>
  <si>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</si>
  <si>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</si>
  <si>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</si>
  <si>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</si>
  <si>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</si>
  <si>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</si>
  <si>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</si>
  <si>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</si>
  <si>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</si>
  <si>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</si>
  <si>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</si>
  <si>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</si>
  <si>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</si>
  <si>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</si>
  <si>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</si>
  <si>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</si>
  <si>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</si>
  <si>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</si>
  <si>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</si>
  <si>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</si>
  <si>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</si>
  <si>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</si>
  <si>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</si>
  <si>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</si>
  <si>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</si>
  <si>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</si>
  <si>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</si>
  <si>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</si>
  <si>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</si>
  <si>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</si>
  <si>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</si>
  <si>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</si>
  <si>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</si>
  <si>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</si>
  <si>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</si>
  <si>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</si>
  <si>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</si>
  <si>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</si>
  <si>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</si>
  <si>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</si>
  <si>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</si>
  <si>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</si>
  <si>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</si>
  <si>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</si>
  <si>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</si>
  <si>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</si>
  <si>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</si>
  <si>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</si>
  <si>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</si>
  <si>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</si>
  <si>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</si>
  <si>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</si>
  <si>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</si>
  <si>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</si>
  <si>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</si>
  <si>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</si>
  <si>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</si>
  <si>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</si>
  <si>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</si>
  <si>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</si>
  <si>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</si>
  <si>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</si>
  <si>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</si>
  <si>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</si>
  <si>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</si>
  <si>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</si>
  <si>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</si>
  <si>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</si>
  <si>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</si>
  <si>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</si>
  <si>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</si>
  <si>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</si>
  <si>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</si>
  <si>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</si>
  <si>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</si>
  <si>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</si>
  <si>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</si>
  <si>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</si>
  <si>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</si>
  <si>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</si>
  <si>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</si>
  <si>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</si>
  <si>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</si>
  <si>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</si>
  <si>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</si>
  <si>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</si>
  <si>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</si>
  <si>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</si>
  <si>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</si>
  <si>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</si>
  <si>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</si>
  <si>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</si>
  <si>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</si>
  <si>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</si>
  <si>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</si>
  <si>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</si>
  <si>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</si>
  <si>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</si>
  <si>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</si>
  <si>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</si>
  <si>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</si>
  <si>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</si>
  <si>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</si>
  <si>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</si>
  <si>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</si>
  <si>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</si>
  <si>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</si>
  <si>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</si>
  <si>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</si>
  <si>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</si>
  <si>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</si>
  <si>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</si>
  <si>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</si>
  <si>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</si>
  <si>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</si>
  <si>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</si>
  <si>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</si>
  <si>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</si>
  <si>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</si>
  <si>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</si>
  <si>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</si>
  <si>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</si>
  <si>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</si>
  <si>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</si>
  <si>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</si>
  <si>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</si>
  <si>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</si>
  <si>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</si>
  <si>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</si>
  <si>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</si>
  <si>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</si>
  <si>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</si>
  <si>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</si>
  <si>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</si>
  <si>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</si>
  <si>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</si>
  <si>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</si>
  <si>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</si>
  <si>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</si>
  <si>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</si>
  <si>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</si>
  <si>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</si>
  <si>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</si>
  <si>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</si>
  <si>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</si>
  <si>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</si>
  <si>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</si>
  <si>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</si>
  <si>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</si>
  <si>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</si>
  <si>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</si>
  <si>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</si>
  <si>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</si>
  <si>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</si>
  <si>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</si>
  <si>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</si>
  <si>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</si>
  <si>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</si>
  <si>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</si>
  <si>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</si>
  <si>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</si>
  <si>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</si>
  <si>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</si>
  <si>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</si>
  <si>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</si>
  <si>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</si>
  <si>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</si>
  <si>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</si>
  <si>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</si>
  <si>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</si>
  <si>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</si>
  <si>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</si>
  <si>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</si>
  <si>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</si>
  <si>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</si>
  <si>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</si>
  <si>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</si>
  <si>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</si>
  <si>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</si>
  <si>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</si>
  <si>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</si>
  <si>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</si>
  <si>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</si>
  <si>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</si>
  <si>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</si>
  <si>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</si>
  <si>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</si>
  <si>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</si>
  <si>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</si>
  <si>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</si>
  <si>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</si>
  <si>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</si>
  <si>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</si>
  <si>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</si>
  <si>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</si>
  <si>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</si>
  <si>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</si>
  <si>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</si>
  <si>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</si>
  <si>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</si>
  <si>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</si>
  <si>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</si>
  <si>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</si>
  <si>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</si>
  <si>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</si>
  <si>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</si>
  <si>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</si>
  <si>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</si>
  <si>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</si>
  <si>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</si>
  <si>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</si>
  <si>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</si>
  <si>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</si>
  <si>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</si>
  <si>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</si>
  <si>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</si>
  <si>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</si>
  <si>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</si>
  <si>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</si>
  <si>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</si>
  <si>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</si>
  <si>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</si>
  <si>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</si>
  <si>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</si>
  <si>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</si>
  <si>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</si>
  <si>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</si>
  <si>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</si>
  <si>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</si>
  <si>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</si>
  <si>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</si>
  <si>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</si>
  <si>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</si>
  <si>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</si>
  <si>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</si>
  <si>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</si>
  <si>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</si>
  <si>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</si>
  <si>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</si>
  <si>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</si>
  <si>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</si>
  <si>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</si>
  <si>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</si>
  <si>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</si>
  <si>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</si>
  <si>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</si>
  <si>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</si>
  <si>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</si>
  <si>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</si>
  <si>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</si>
  <si>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</si>
  <si>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</si>
  <si>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</si>
  <si>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</si>
  <si>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</si>
  <si>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</si>
  <si>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</si>
  <si>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</si>
  <si>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</si>
  <si>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</si>
  <si>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</si>
  <si>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</si>
  <si>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</si>
  <si>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</si>
  <si>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</si>
  <si>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</si>
  <si>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</si>
  <si>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</si>
  <si>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</si>
  <si>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</si>
  <si>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</si>
  <si>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</si>
  <si>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</si>
  <si>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</si>
  <si>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</si>
  <si>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</si>
  <si>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</si>
  <si>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</si>
  <si>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</si>
  <si>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</si>
  <si>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</si>
  <si>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</si>
  <si>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</si>
  <si>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</si>
  <si>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</si>
  <si>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</si>
  <si>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</si>
  <si>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</si>
  <si>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</si>
  <si>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</si>
  <si>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</si>
  <si>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</si>
  <si>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</si>
  <si>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</si>
  <si>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</si>
  <si>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</si>
  <si>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</si>
  <si>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</si>
  <si>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</si>
  <si>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</si>
  <si>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</si>
  <si>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</si>
  <si>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</si>
  <si>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</si>
  <si>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</si>
  <si>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</si>
  <si>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</si>
  <si>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</si>
  <si>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</si>
  <si>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</si>
  <si>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</si>
  <si>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</si>
  <si>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</si>
  <si>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</si>
  <si>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</si>
  <si>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</si>
  <si>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</si>
  <si>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</si>
  <si>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</si>
  <si>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</si>
  <si>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</si>
  <si>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</si>
  <si>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</si>
  <si>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</si>
  <si>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</si>
  <si>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</si>
  <si>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</si>
  <si>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</si>
  <si>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</si>
  <si>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</si>
  <si>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</si>
  <si>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</si>
  <si>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</si>
  <si>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</si>
  <si>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</si>
  <si>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</si>
  <si>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</si>
  <si>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</si>
  <si>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</si>
  <si>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</si>
  <si>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</si>
  <si>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</si>
  <si>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</si>
  <si>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</si>
  <si>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</si>
  <si>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</si>
  <si>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</si>
  <si>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</si>
  <si>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</si>
  <si>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</si>
  <si>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</si>
  <si>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</si>
  <si>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</si>
  <si>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</si>
  <si>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</si>
  <si>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</si>
  <si>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</si>
  <si>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</si>
  <si>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</si>
  <si>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</si>
  <si>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</si>
  <si>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</si>
  <si>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</si>
  <si>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</si>
  <si>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</si>
  <si>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</si>
  <si>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</si>
  <si>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</si>
  <si>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</si>
  <si>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</si>
  <si>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</si>
  <si>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</si>
  <si>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</si>
  <si>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</si>
  <si>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</si>
  <si>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</si>
  <si>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</si>
  <si>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</si>
  <si>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</si>
  <si>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</si>
  <si>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</si>
  <si>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</si>
  <si>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</si>
  <si>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</si>
  <si>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</si>
  <si>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</si>
  <si>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</si>
  <si>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</si>
  <si>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</si>
  <si>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</si>
  <si>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</si>
  <si>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</si>
  <si>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</si>
  <si>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</si>
  <si>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</si>
  <si>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</si>
  <si>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</si>
  <si>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</si>
  <si>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</si>
  <si>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</si>
  <si>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</si>
  <si>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</si>
  <si>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</si>
  <si>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</si>
  <si>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</si>
  <si>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</si>
  <si>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</si>
  <si>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</si>
  <si>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</si>
  <si>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</si>
  <si>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</si>
  <si>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</si>
  <si>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</si>
  <si>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</si>
  <si>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</si>
  <si>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</si>
  <si>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</si>
  <si>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</si>
  <si>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</si>
  <si>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</si>
  <si>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</si>
  <si>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</si>
  <si>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</si>
  <si>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</si>
  <si>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</si>
  <si>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</si>
  <si>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</si>
  <si>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</si>
  <si>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</si>
  <si>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</si>
  <si>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</si>
  <si>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</si>
  <si>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</si>
  <si>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</si>
  <si>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</si>
  <si>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</si>
  <si>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</si>
  <si>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</si>
  <si>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</si>
  <si>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</si>
  <si>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</si>
  <si>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</si>
  <si>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</si>
  <si>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</si>
  <si>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</si>
  <si>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</si>
  <si>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</si>
  <si>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</si>
  <si>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</si>
  <si>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</si>
  <si>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</si>
  <si>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</si>
  <si>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</si>
  <si>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</si>
  <si>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</si>
  <si>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</si>
  <si>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</si>
  <si>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</si>
  <si>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</si>
  <si>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</si>
  <si>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</si>
  <si>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</si>
  <si>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</si>
  <si>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</si>
  <si>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</si>
  <si>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</si>
  <si>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</si>
  <si>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</si>
  <si>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</si>
  <si>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</si>
  <si>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</si>
  <si>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</si>
  <si>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</si>
  <si>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</si>
  <si>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</si>
  <si>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</si>
  <si>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</si>
  <si>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</si>
  <si>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</si>
  <si>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</si>
  <si>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</si>
  <si>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</si>
  <si>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</si>
  <si>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</si>
  <si>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</si>
  <si>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</si>
  <si>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</si>
  <si>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</si>
  <si>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</si>
  <si>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</si>
  <si>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</si>
  <si>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</si>
  <si>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</si>
  <si>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</si>
  <si>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</si>
  <si>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</si>
  <si>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</si>
  <si>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</si>
  <si>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</si>
  <si>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</si>
  <si>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</si>
  <si>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</si>
  <si>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</si>
  <si>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</si>
  <si>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</si>
  <si>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</si>
  <si>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</si>
  <si>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</si>
  <si>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</si>
  <si>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</si>
  <si>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</si>
  <si>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</si>
  <si>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</si>
  <si>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</si>
  <si>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</si>
  <si>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</si>
  <si>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</si>
  <si>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</si>
  <si>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</si>
  <si>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</si>
  <si>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</si>
  <si>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</si>
  <si>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</si>
  <si>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</si>
  <si>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</si>
  <si>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</si>
  <si>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</si>
  <si>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</si>
  <si>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</si>
  <si>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</si>
  <si>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</si>
  <si>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</si>
  <si>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</si>
  <si>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</si>
  <si>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</si>
  <si>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</si>
  <si>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</si>
  <si>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</si>
  <si>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</si>
  <si>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</si>
  <si>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</si>
  <si>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</si>
  <si>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</si>
  <si>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</si>
  <si>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</si>
  <si>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</si>
  <si>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</si>
  <si>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</si>
  <si>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</si>
  <si>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</si>
  <si>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</si>
  <si>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</si>
  <si>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</si>
  <si>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</si>
  <si>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</si>
  <si>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</si>
  <si>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</si>
  <si>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</si>
  <si>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</si>
  <si>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</si>
  <si>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</si>
  <si>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</si>
  <si>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</si>
  <si>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</si>
  <si>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</si>
  <si>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</si>
  <si>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</si>
  <si>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</si>
  <si>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</si>
  <si>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</si>
  <si>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</si>
  <si>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</si>
  <si>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</si>
  <si>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</si>
  <si>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</si>
  <si>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</si>
  <si>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</si>
  <si>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</si>
  <si>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</si>
  <si>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</si>
  <si>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</si>
  <si>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</si>
  <si>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</si>
  <si>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</si>
  <si>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</si>
  <si>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</si>
  <si>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</si>
  <si>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</si>
  <si>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</si>
  <si>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</si>
  <si>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</si>
  <si>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</si>
  <si>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</si>
  <si>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</si>
  <si>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</si>
  <si>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</si>
  <si>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</si>
  <si>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</si>
  <si>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</si>
  <si>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</si>
  <si>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</si>
  <si>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</si>
  <si>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</si>
  <si>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</si>
  <si>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</si>
  <si>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</si>
  <si>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</si>
  <si>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</si>
  <si>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</si>
  <si>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</si>
  <si>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</si>
  <si>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</si>
  <si>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</si>
  <si>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</si>
  <si>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</si>
  <si>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</si>
  <si>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</si>
  <si>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</si>
  <si>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</si>
  <si>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</si>
  <si>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</si>
  <si>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</si>
  <si>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</si>
  <si>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</si>
  <si>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</si>
  <si>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</si>
  <si>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</si>
  <si>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</si>
  <si>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</si>
  <si>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</si>
  <si>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</si>
  <si>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</si>
  <si>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</si>
  <si>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</si>
  <si>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</si>
  <si>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</si>
  <si>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</si>
  <si>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</si>
  <si>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</si>
  <si>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</si>
  <si>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</si>
  <si>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</si>
  <si>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</si>
  <si>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</si>
  <si>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</si>
  <si>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</si>
  <si>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</si>
  <si>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</si>
  <si>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</si>
  <si>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</si>
  <si>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</si>
  <si>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</si>
  <si>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</si>
  <si>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</si>
  <si>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</si>
  <si>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</si>
  <si>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</si>
  <si>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</si>
  <si>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</si>
  <si>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</si>
  <si>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</si>
  <si>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</si>
  <si>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</si>
  <si>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</si>
  <si>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</si>
  <si>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</si>
  <si>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</si>
  <si>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</si>
  <si>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</si>
  <si>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</si>
  <si>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</si>
  <si>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</si>
  <si>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</si>
  <si>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</si>
  <si>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</si>
  <si>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</si>
  <si>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</si>
  <si>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</si>
  <si>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</si>
  <si>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</si>
  <si>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</si>
  <si>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</si>
  <si>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</si>
  <si>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</si>
  <si>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</si>
  <si>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</si>
  <si>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</si>
  <si>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</si>
  <si>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</si>
  <si>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</si>
  <si>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</si>
  <si>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</si>
  <si>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</si>
  <si>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</si>
  <si>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</si>
  <si>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</si>
  <si>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</si>
  <si>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</si>
  <si>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</si>
  <si>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</si>
  <si>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</si>
  <si>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</si>
  <si>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</si>
  <si>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</si>
  <si>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</si>
  <si>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</si>
  <si>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</si>
  <si>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</si>
  <si>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</si>
  <si>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</si>
  <si>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</si>
  <si>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</si>
  <si>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</si>
  <si>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</si>
  <si>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</si>
  <si>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</si>
  <si>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</si>
  <si>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</si>
  <si>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</si>
  <si>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</si>
  <si>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</si>
  <si>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</si>
  <si>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</si>
  <si>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</si>
  <si>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</si>
  <si>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</si>
  <si>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</si>
  <si>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</si>
  <si>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</si>
  <si>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</si>
  <si>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</si>
  <si>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</si>
  <si>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</si>
  <si>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</si>
  <si>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</si>
  <si>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</si>
  <si>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</si>
  <si>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</si>
  <si>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</si>
  <si>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</si>
  <si>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</si>
  <si>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</si>
  <si>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</si>
  <si>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</si>
  <si>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</si>
  <si>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</si>
  <si>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</si>
  <si>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</si>
  <si>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</si>
  <si>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</si>
  <si>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</si>
  <si>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</si>
  <si>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</si>
  <si>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</si>
  <si>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</si>
  <si>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</si>
  <si>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</si>
  <si>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</si>
  <si>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</si>
  <si>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</si>
  <si>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</si>
  <si>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</si>
  <si>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</si>
  <si>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</si>
  <si>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</si>
  <si>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</si>
  <si>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</si>
  <si>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</si>
  <si>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</si>
  <si>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</si>
  <si>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</si>
  <si>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</si>
  <si>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</si>
  <si>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</si>
  <si>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</si>
  <si>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</si>
  <si>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</si>
  <si>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</si>
  <si>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</si>
  <si>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</si>
  <si>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</si>
  <si>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</si>
  <si>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</si>
  <si>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</si>
  <si>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</si>
  <si>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</si>
  <si>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</si>
  <si>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</si>
  <si>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</si>
  <si>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</si>
  <si>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</si>
  <si>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</si>
  <si>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</si>
  <si>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</si>
  <si>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</si>
  <si>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</si>
  <si>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</si>
  <si>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</si>
  <si>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</si>
  <si>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</si>
  <si>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</si>
  <si>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</si>
  <si>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</si>
  <si>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</si>
  <si>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</si>
  <si>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</si>
  <si>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</si>
  <si>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</si>
  <si>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</si>
  <si>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</si>
  <si>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</si>
  <si>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</si>
  <si>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</si>
  <si>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</si>
  <si>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</si>
  <si>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</si>
  <si>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</si>
  <si>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</si>
  <si>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</si>
  <si>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</si>
  <si>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</si>
  <si>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</si>
  <si>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</si>
  <si>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</si>
  <si>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</si>
  <si>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</si>
  <si>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</si>
  <si>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</si>
  <si>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</si>
  <si>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</si>
  <si>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</si>
  <si>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</si>
  <si>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</si>
  <si>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</si>
  <si>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</si>
  <si>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</si>
  <si>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</si>
  <si>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</si>
  <si>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</si>
  <si>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</si>
  <si>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</si>
  <si>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</si>
  <si>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</si>
  <si>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</si>
  <si>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</si>
  <si>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</si>
  <si>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</si>
  <si>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</si>
  <si>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</si>
  <si>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</si>
  <si>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</si>
  <si>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</si>
  <si>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</si>
  <si>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</si>
  <si>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</si>
  <si>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</si>
  <si>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</si>
  <si>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</si>
  <si>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</si>
  <si>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</si>
  <si>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</si>
  <si>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</si>
  <si>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</si>
  <si>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</si>
  <si>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</si>
  <si>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</si>
  <si>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</si>
  <si>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</si>
  <si>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</si>
  <si>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</si>
  <si>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</si>
  <si>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</si>
  <si>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</si>
  <si>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</si>
  <si>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</si>
  <si>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</si>
  <si>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</si>
  <si>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</si>
  <si>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</si>
  <si>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</si>
  <si>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</si>
  <si>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</si>
  <si>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</si>
  <si>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</si>
  <si>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</si>
  <si>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</si>
  <si>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</si>
  <si>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</si>
  <si>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</si>
  <si>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</si>
  <si>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</si>
  <si>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</si>
  <si>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</si>
  <si>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</si>
  <si>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</si>
  <si>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</si>
  <si>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</si>
  <si>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</si>
  <si>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</si>
  <si>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</si>
  <si>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</si>
  <si>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</si>
  <si>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</si>
  <si>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</si>
  <si>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</si>
  <si>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</si>
  <si>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</si>
  <si>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</si>
  <si>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</si>
  <si>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</si>
  <si>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</si>
  <si>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</si>
  <si>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</si>
  <si>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</si>
  <si>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</si>
  <si>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</si>
  <si>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</si>
  <si>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</si>
  <si>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</si>
  <si>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</si>
  <si>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</si>
  <si>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</si>
  <si>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</si>
  <si>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</si>
  <si>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</si>
  <si>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</si>
  <si>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</si>
  <si>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</si>
  <si>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</si>
  <si>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</si>
  <si>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</si>
  <si>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</si>
  <si>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</si>
  <si>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</si>
  <si>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</si>
  <si>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</si>
  <si>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</si>
  <si>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</si>
  <si>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</si>
  <si>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</si>
  <si>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</si>
  <si>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</si>
  <si>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</si>
  <si>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</si>
  <si>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</si>
  <si>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</si>
  <si>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</si>
  <si>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</si>
  <si>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</si>
  <si>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</si>
  <si>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</si>
  <si>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</si>
  <si>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</si>
  <si>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</si>
  <si>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</si>
  <si>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</si>
  <si>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</si>
  <si>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</si>
  <si>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</si>
  <si>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</si>
  <si>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</si>
  <si>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</si>
  <si>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</si>
  <si>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</si>
  <si>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</si>
  <si>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</si>
  <si>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</si>
  <si>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</si>
  <si>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</si>
  <si>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</si>
  <si>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</si>
  <si>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</si>
  <si>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</si>
  <si>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</si>
  <si>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</si>
  <si>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</si>
  <si>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</si>
  <si>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</si>
  <si>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</si>
  <si>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</si>
  <si>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</si>
  <si>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</si>
  <si>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</si>
  <si>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</si>
  <si>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</si>
  <si>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</si>
  <si>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</si>
  <si>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</si>
  <si>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</si>
  <si>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</si>
  <si>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</si>
  <si>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</si>
  <si>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</si>
  <si>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</si>
  <si>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</si>
  <si>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</si>
  <si>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</si>
  <si>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</si>
  <si>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</si>
  <si>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</si>
  <si>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</si>
  <si>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</si>
  <si>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</si>
  <si>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</si>
  <si>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</si>
  <si>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</si>
  <si>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</si>
  <si>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</si>
  <si>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</si>
  <si>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</si>
  <si>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</si>
  <si>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</si>
  <si>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</si>
  <si>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</si>
  <si>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</si>
  <si>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</si>
  <si>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</si>
  <si>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</si>
  <si>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</si>
  <si>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</si>
  <si>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</si>
  <si>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</si>
  <si>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</si>
  <si>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</si>
  <si>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</si>
  <si>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</si>
  <si>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</si>
  <si>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</si>
  <si>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</si>
  <si>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</si>
  <si>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</si>
  <si>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</si>
  <si>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</si>
  <si>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</si>
  <si>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</si>
  <si>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</si>
  <si>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</si>
  <si>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</si>
  <si>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</si>
  <si>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</si>
  <si>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</si>
  <si>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</si>
  <si>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</si>
  <si>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</si>
  <si>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</si>
  <si>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</si>
  <si>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</si>
  <si>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</si>
  <si>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</si>
  <si>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</si>
  <si>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</si>
  <si>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</si>
  <si>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</si>
  <si>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</si>
  <si>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</si>
  <si>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</si>
  <si>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</si>
  <si>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</si>
  <si>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</si>
  <si>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</si>
  <si>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</si>
  <si>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</si>
  <si>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</si>
  <si>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</si>
  <si>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</si>
  <si>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</si>
  <si>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</si>
  <si>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</si>
  <si>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</si>
  <si>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</si>
  <si>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</si>
  <si>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</si>
  <si>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</si>
  <si>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</si>
  <si>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</si>
  <si>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</si>
  <si>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</si>
  <si>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</si>
  <si>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</si>
  <si>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</si>
  <si>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</si>
  <si>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</si>
  <si>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</si>
  <si>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</si>
  <si>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</si>
  <si>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</si>
  <si>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</si>
  <si>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</si>
  <si>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</si>
  <si>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</si>
  <si>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</si>
  <si>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</si>
  <si>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</si>
  <si>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</si>
  <si>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</si>
  <si>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</si>
  <si>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</si>
  <si>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</si>
  <si>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</si>
  <si>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</si>
  <si>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</si>
  <si>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</si>
  <si>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</si>
  <si>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</si>
  <si>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</si>
  <si>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</si>
  <si>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</si>
  <si>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</si>
  <si>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</si>
  <si>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</si>
  <si>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</si>
  <si>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</si>
  <si>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</si>
  <si>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</si>
  <si>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</si>
  <si>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</si>
  <si>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</si>
  <si>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</si>
  <si>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</si>
  <si>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</si>
  <si>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</si>
  <si>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</si>
  <si>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</si>
  <si>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</si>
  <si>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</si>
  <si>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</si>
  <si>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</si>
  <si>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</si>
  <si>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</si>
  <si>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</si>
  <si>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</si>
  <si>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</si>
  <si>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</si>
  <si>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</si>
  <si>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</si>
  <si>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</si>
  <si>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</si>
  <si>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</si>
  <si>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</si>
  <si>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</si>
  <si>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</si>
  <si>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</si>
  <si>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</si>
  <si>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</si>
  <si>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</si>
  <si>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</si>
  <si>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</si>
  <si>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</si>
  <si>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</si>
  <si>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</si>
  <si>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</si>
  <si>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</si>
  <si>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</si>
  <si>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</si>
  <si>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</si>
  <si>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</si>
  <si>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</si>
  <si>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</si>
  <si>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</si>
  <si>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</si>
  <si>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</si>
  <si>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</si>
  <si>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</si>
  <si>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</si>
  <si>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</si>
  <si>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</si>
  <si>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</si>
  <si>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</si>
  <si>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</si>
  <si>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</si>
  <si>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</si>
  <si>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</si>
  <si>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</si>
  <si>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</si>
  <si>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</si>
  <si>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</si>
  <si>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</si>
  <si>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</si>
  <si>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</si>
  <si>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</si>
  <si>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</si>
  <si>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</si>
  <si>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</si>
  <si>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</si>
  <si>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</si>
  <si>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</si>
  <si>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</si>
  <si>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</si>
  <si>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</si>
  <si>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</si>
  <si>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</si>
  <si>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</si>
  <si>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</si>
  <si>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</si>
  <si>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</si>
  <si>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</si>
  <si>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</si>
  <si>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</si>
  <si>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</si>
  <si>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</si>
  <si>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</si>
  <si>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</si>
  <si>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</si>
  <si>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</si>
  <si>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</si>
  <si>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</si>
  <si>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</si>
  <si>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</si>
  <si>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</si>
  <si>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</si>
  <si>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</si>
  <si>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</si>
  <si>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</si>
  <si>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</si>
  <si>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</si>
  <si>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</si>
  <si>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</si>
  <si>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</si>
  <si>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</si>
  <si>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</si>
  <si>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</si>
  <si>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</si>
  <si>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</si>
  <si>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</si>
  <si>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</si>
  <si>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</si>
  <si>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</si>
  <si>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</si>
  <si>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</si>
  <si>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</si>
  <si>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</si>
  <si>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</si>
  <si>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</si>
  <si>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</si>
  <si>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</si>
  <si>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</si>
  <si>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</si>
  <si>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</si>
  <si>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</si>
  <si>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</si>
  <si>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</si>
  <si>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</si>
  <si>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</si>
  <si>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</si>
  <si>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</si>
  <si>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</si>
  <si>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</si>
  <si>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</si>
  <si>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</si>
  <si>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</si>
  <si>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</si>
  <si>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</si>
  <si>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</si>
  <si>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</si>
  <si>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</si>
  <si>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</si>
  <si>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</si>
  <si>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</si>
  <si>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</si>
  <si>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</si>
  <si>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</si>
  <si>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</si>
  <si>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</si>
  <si>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</si>
  <si>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</si>
  <si>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</si>
  <si>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</si>
  <si>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</si>
  <si>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</si>
  <si>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</si>
  <si>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</si>
  <si>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</si>
  <si>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</si>
  <si>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</si>
  <si>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</si>
  <si>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</si>
  <si>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</si>
  <si>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</si>
  <si>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</si>
  <si>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</si>
  <si>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</si>
  <si>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</si>
  <si>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</si>
  <si>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</si>
  <si>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</si>
  <si>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</si>
  <si>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</si>
  <si>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</si>
  <si>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</si>
  <si>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</si>
  <si>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</si>
  <si>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</si>
  <si>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</si>
  <si>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</si>
  <si>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</si>
  <si>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</si>
  <si>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</si>
  <si>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</si>
  <si>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</si>
  <si>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</si>
  <si>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</si>
  <si>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</si>
  <si>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</si>
  <si>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</si>
  <si>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</si>
  <si>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</si>
  <si>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</si>
  <si>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</si>
  <si>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</si>
  <si>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</si>
  <si>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</si>
  <si>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</si>
  <si>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</si>
  <si>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</si>
  <si>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</si>
  <si>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</si>
  <si>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</si>
  <si>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</si>
  <si>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</si>
  <si>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</si>
  <si>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</si>
  <si>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</si>
  <si>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</si>
  <si>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</si>
  <si>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</si>
  <si>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</si>
  <si>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</si>
  <si>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</si>
  <si>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</si>
  <si>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</si>
  <si>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</si>
  <si>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</si>
  <si>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</si>
  <si>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</si>
  <si>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</si>
  <si>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</si>
  <si>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</si>
  <si>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</si>
  <si>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</si>
  <si>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</si>
  <si>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</si>
  <si>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</si>
  <si>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</si>
  <si>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</si>
  <si>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</si>
  <si>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</si>
  <si>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</si>
  <si>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</si>
  <si>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</si>
  <si>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</si>
  <si>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</si>
  <si>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</si>
  <si>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</si>
  <si>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</si>
  <si>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</si>
  <si>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</si>
  <si>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</si>
  <si>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</si>
  <si>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</si>
  <si>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</si>
  <si>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</si>
  <si>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</si>
  <si>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</si>
  <si>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</si>
  <si>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</si>
  <si>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</si>
  <si>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</si>
  <si>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</si>
  <si>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</si>
  <si>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</si>
  <si>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</si>
  <si>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</si>
  <si>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</si>
  <si>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</si>
  <si>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</si>
  <si>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</si>
  <si>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</si>
  <si>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</si>
  <si>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</si>
  <si>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</si>
  <si>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</si>
  <si>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</si>
  <si>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</si>
  <si>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</si>
  <si>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</si>
  <si>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</si>
  <si>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</si>
  <si>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</si>
  <si>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</si>
  <si>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</si>
  <si>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</si>
  <si>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</si>
  <si>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</si>
  <si>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</si>
  <si>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</si>
  <si>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</si>
  <si>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</si>
  <si>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</si>
  <si>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</si>
  <si>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</si>
  <si>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</si>
  <si>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</si>
  <si>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</si>
  <si>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</si>
  <si>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</si>
  <si>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</si>
  <si>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</si>
  <si>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</si>
  <si>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</si>
  <si>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</si>
  <si>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</si>
  <si>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</si>
  <si>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</si>
  <si>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</si>
  <si>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</si>
  <si>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</si>
  <si>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</si>
  <si>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</si>
  <si>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</si>
  <si>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</si>
  <si>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</si>
  <si>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</si>
  <si>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</si>
  <si>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</si>
  <si>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</si>
  <si>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</si>
  <si>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</si>
  <si>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</si>
  <si>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</si>
  <si>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</si>
  <si>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</si>
  <si>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</si>
  <si>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</si>
  <si>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</si>
  <si>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</si>
  <si>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</si>
  <si>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</si>
  <si>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</si>
  <si>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</si>
  <si>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</si>
  <si>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</si>
  <si>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</si>
  <si>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</si>
  <si>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</si>
  <si>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</si>
  <si>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</si>
  <si>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</si>
  <si>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</si>
  <si>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</si>
  <si>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</si>
  <si>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</si>
  <si>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</si>
  <si>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</si>
  <si>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</si>
  <si>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</si>
  <si>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</si>
  <si>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</si>
  <si>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</si>
  <si>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</si>
  <si>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</si>
  <si>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</si>
  <si>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</si>
  <si>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</si>
  <si>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</si>
  <si>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</si>
  <si>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</si>
  <si>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</si>
  <si>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</si>
  <si>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</si>
  <si>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</si>
  <si>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</si>
  <si>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</si>
  <si>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</si>
  <si>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</si>
  <si>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</si>
  <si>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</si>
  <si>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</si>
  <si>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</si>
  <si>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</si>
  <si>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</si>
  <si>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</si>
  <si>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</si>
  <si>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</si>
  <si>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</si>
  <si>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</si>
  <si>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</si>
  <si>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</si>
  <si>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</si>
  <si>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</si>
  <si>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</si>
  <si>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</si>
  <si>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</si>
  <si>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</si>
  <si>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</si>
  <si>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</si>
  <si>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</si>
  <si>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</si>
  <si>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</si>
  <si>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</si>
  <si>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</si>
  <si>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</si>
  <si>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</si>
  <si>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</si>
  <si>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</si>
  <si>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</si>
  <si>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</si>
  <si>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</si>
  <si>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</si>
  <si>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</si>
  <si>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</si>
  <si>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</si>
  <si>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</si>
  <si>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</si>
  <si>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</si>
  <si>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</si>
  <si>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</si>
  <si>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</si>
  <si>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</si>
  <si>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</si>
  <si>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</si>
  <si>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</si>
  <si>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</si>
  <si>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</si>
  <si>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</si>
  <si>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</si>
  <si>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</si>
  <si>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</si>
  <si>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</si>
  <si>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</si>
  <si>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</si>
  <si>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</si>
  <si>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</si>
  <si>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</si>
  <si>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</si>
  <si>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</si>
  <si>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</si>
  <si>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</si>
  <si>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</si>
  <si>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</si>
  <si>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</si>
  <si>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</si>
  <si>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</si>
  <si>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</si>
  <si>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</si>
  <si>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</si>
  <si>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</si>
  <si>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</si>
  <si>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</si>
  <si>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</si>
  <si>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</si>
  <si>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</si>
  <si>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</si>
  <si>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</si>
  <si>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</si>
  <si>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</si>
  <si>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</si>
  <si>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</si>
  <si>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</si>
  <si>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</si>
  <si>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</si>
  <si>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</si>
  <si>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</si>
  <si>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</si>
  <si>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</si>
  <si>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</si>
  <si>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</si>
  <si>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</si>
  <si>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</si>
  <si>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</si>
  <si>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</si>
  <si>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</si>
  <si>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</si>
  <si>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</si>
  <si>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</si>
  <si>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</si>
  <si>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</si>
  <si>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</si>
  <si>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</si>
  <si>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</si>
  <si>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</si>
  <si>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</si>
  <si>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</si>
  <si>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</si>
  <si>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</si>
  <si>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</si>
  <si>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</si>
  <si>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</si>
  <si>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</si>
  <si>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</si>
  <si>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</si>
  <si>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</si>
  <si>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</si>
  <si>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</si>
  <si>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</si>
  <si>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</si>
  <si>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</si>
  <si>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</si>
  <si>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</si>
  <si>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</si>
  <si>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</si>
  <si>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</si>
  <si>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</si>
  <si>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</si>
  <si>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</si>
  <si>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</si>
  <si>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</si>
  <si>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</si>
  <si>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</si>
  <si>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</si>
  <si>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</si>
  <si>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</si>
  <si>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</si>
  <si>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</si>
  <si>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</si>
  <si>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</si>
  <si>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</si>
  <si>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</si>
  <si>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</si>
  <si>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</si>
  <si>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</si>
  <si>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</si>
  <si>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</si>
  <si>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</si>
  <si>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</si>
  <si>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</si>
  <si>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</si>
  <si>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</si>
  <si>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</si>
  <si>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</si>
  <si>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</si>
  <si>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</si>
  <si>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</si>
  <si>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</si>
  <si>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</si>
  <si>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</si>
  <si>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</si>
  <si>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</si>
  <si>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</si>
  <si>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</si>
  <si>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</si>
  <si>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</si>
  <si>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</si>
  <si>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</si>
  <si>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</si>
  <si>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</si>
  <si>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</si>
  <si>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</si>
  <si>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</si>
  <si>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</si>
  <si>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</si>
  <si>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</si>
  <si>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</si>
  <si>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</si>
  <si>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</si>
  <si>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</si>
  <si>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</si>
  <si>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</si>
  <si>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</si>
  <si>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</si>
  <si>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</si>
  <si>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</si>
  <si>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</si>
  <si>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</si>
  <si>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</si>
  <si>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</si>
  <si>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</si>
  <si>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</si>
  <si>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</si>
  <si>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</si>
  <si>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</si>
  <si>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</si>
  <si>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</si>
  <si>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</si>
  <si>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</si>
  <si>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</si>
  <si>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</si>
  <si>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</si>
  <si>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</si>
  <si>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</si>
  <si>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</si>
  <si>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</si>
  <si>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</si>
  <si>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</si>
  <si>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</si>
  <si>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</si>
  <si>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</si>
  <si>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</si>
  <si>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</si>
  <si>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</si>
  <si>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</si>
  <si>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</si>
  <si>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</si>
  <si>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</si>
  <si>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</si>
  <si>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</si>
  <si>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</si>
  <si>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</si>
  <si>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</si>
  <si>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</si>
  <si>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</si>
  <si>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</si>
  <si>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</si>
  <si>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</si>
  <si>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</si>
  <si>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</si>
  <si>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</si>
  <si>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</si>
  <si>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</si>
  <si>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</si>
  <si>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</si>
  <si>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</si>
  <si>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</si>
  <si>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</si>
  <si>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</si>
  <si>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</si>
  <si>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</si>
  <si>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</si>
  <si>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</si>
  <si>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</si>
  <si>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</si>
  <si>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</si>
  <si>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</si>
  <si>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</si>
  <si>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</si>
  <si>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</si>
  <si>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</si>
  <si>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</si>
  <si>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</si>
  <si>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</si>
  <si>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</si>
  <si>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</si>
  <si>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</si>
  <si>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</si>
  <si>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</si>
  <si>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</si>
  <si>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</si>
  <si>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</si>
  <si>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</si>
  <si>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</si>
  <si>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</si>
  <si>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</si>
  <si>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</si>
  <si>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</si>
  <si>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</si>
  <si>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</si>
  <si>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</si>
  <si>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</si>
  <si>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</si>
  <si>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</si>
  <si>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</si>
  <si>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</si>
  <si>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</si>
  <si>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</si>
  <si>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</si>
  <si>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</si>
  <si>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</si>
  <si>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</si>
  <si>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</si>
  <si>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</si>
  <si>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</si>
  <si>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</si>
  <si>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</si>
  <si>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</si>
  <si>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</si>
  <si>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</si>
  <si>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</si>
  <si>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</si>
  <si>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</si>
  <si>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</si>
  <si>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</si>
  <si>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</si>
  <si>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</si>
  <si>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</si>
  <si>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</si>
  <si>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</si>
  <si>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</si>
  <si>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</si>
  <si>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</si>
  <si>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</si>
  <si>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</si>
  <si>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</si>
  <si>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</si>
  <si>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</si>
  <si>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</si>
  <si>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</si>
  <si>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</si>
  <si>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</si>
  <si>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</si>
  <si>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</si>
  <si>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</si>
  <si>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</si>
  <si>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</si>
  <si>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</si>
  <si>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</si>
  <si>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</si>
  <si>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</si>
  <si>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</si>
  <si>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</si>
  <si>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</si>
  <si>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</si>
  <si>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</si>
  <si>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</si>
  <si>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</si>
  <si>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</si>
  <si>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</si>
  <si>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</si>
  <si>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</si>
  <si>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</si>
  <si>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</si>
  <si>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</si>
  <si>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</si>
  <si>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</si>
  <si>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</si>
  <si>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</si>
  <si>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</si>
  <si>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</si>
  <si>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</si>
  <si>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</si>
  <si>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</si>
  <si>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</si>
  <si>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</si>
  <si>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</si>
  <si>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</si>
  <si>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</si>
  <si>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</si>
  <si>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</si>
  <si>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</si>
  <si>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</si>
  <si>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</si>
  <si>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</si>
  <si>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</si>
  <si>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</si>
  <si>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</si>
  <si>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</si>
  <si>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</si>
  <si>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</si>
  <si>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</si>
  <si>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</si>
  <si>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</si>
  <si>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</si>
  <si>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</si>
  <si>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</si>
  <si>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</si>
  <si>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</si>
  <si>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</si>
  <si>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</si>
  <si>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</si>
  <si>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</si>
  <si>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</si>
  <si>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</si>
  <si>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</si>
  <si>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</si>
  <si>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</si>
  <si>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</si>
  <si>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</si>
  <si>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</si>
  <si>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</si>
  <si>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</si>
  <si>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</si>
  <si>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</si>
  <si>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</si>
  <si>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</si>
  <si>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</si>
  <si>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</si>
  <si>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</si>
  <si>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</si>
  <si>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</si>
  <si>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</si>
  <si>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</si>
  <si>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</si>
  <si>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</si>
  <si>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</si>
  <si>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</si>
  <si>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</si>
  <si>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</si>
  <si>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</si>
  <si>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</si>
  <si>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</si>
  <si>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</si>
  <si>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</si>
  <si>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</si>
  <si>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</si>
  <si>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</si>
  <si>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</si>
  <si>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</si>
  <si>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</si>
  <si>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</si>
  <si>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</si>
  <si>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</si>
  <si>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</si>
  <si>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</si>
  <si>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</si>
  <si>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</si>
  <si>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</si>
  <si>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</si>
  <si>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</si>
  <si>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</si>
  <si>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</si>
  <si>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</si>
  <si>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</si>
  <si>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</si>
  <si>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</si>
  <si>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</si>
  <si>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</si>
  <si>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</si>
  <si>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</si>
  <si>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</si>
  <si>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</si>
  <si>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</si>
  <si>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</si>
  <si>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</si>
  <si>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</si>
  <si>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</si>
  <si>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</si>
  <si>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</si>
  <si>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</si>
  <si>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</si>
  <si>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</si>
  <si>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</si>
  <si>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</si>
  <si>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</si>
  <si>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</si>
  <si>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</si>
  <si>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</si>
  <si>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</si>
  <si>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</si>
  <si>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</si>
  <si>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</si>
  <si>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</si>
  <si>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</si>
  <si>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</si>
  <si>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</si>
  <si>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</si>
  <si>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</si>
  <si>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</si>
  <si>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</si>
  <si>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</si>
  <si>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</si>
  <si>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</si>
  <si>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</si>
  <si>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</si>
  <si>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</si>
  <si>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</si>
  <si>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</si>
  <si>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</si>
  <si>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</si>
  <si>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</si>
  <si>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</si>
  <si>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</si>
  <si>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</si>
  <si>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</si>
  <si>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</si>
  <si>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</si>
  <si>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</si>
  <si>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</si>
  <si>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</si>
  <si>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</si>
  <si>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</si>
  <si>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</si>
  <si>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</si>
  <si>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</si>
  <si>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</si>
  <si>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</si>
  <si>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</si>
  <si>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</si>
  <si>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</si>
  <si>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</si>
  <si>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</si>
  <si>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</si>
  <si>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</si>
  <si>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</si>
  <si>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</si>
  <si>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</si>
  <si>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</si>
  <si>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</si>
  <si>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</si>
  <si>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</si>
  <si>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</si>
  <si>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</si>
  <si>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</si>
  <si>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</si>
  <si>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</si>
  <si>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</si>
  <si>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</si>
  <si>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</si>
  <si>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</si>
  <si>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</si>
  <si>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</si>
  <si>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</si>
  <si>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</si>
  <si>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</si>
  <si>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</si>
  <si>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</si>
  <si>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</si>
  <si>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</si>
  <si>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</si>
  <si>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</si>
  <si>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</si>
  <si>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</si>
  <si>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</si>
  <si>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</si>
  <si>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</si>
  <si>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</si>
  <si>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</si>
  <si>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</si>
  <si>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</si>
  <si>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</si>
  <si>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</si>
  <si>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</si>
  <si>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</si>
  <si>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</si>
  <si>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</si>
  <si>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</si>
  <si>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</si>
  <si>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</si>
  <si>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</si>
  <si>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</si>
  <si>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</si>
  <si>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</si>
  <si>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</si>
  <si>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</si>
  <si>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</si>
  <si>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</si>
  <si>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</si>
  <si>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</si>
  <si>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</si>
  <si>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</si>
  <si>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</si>
  <si>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</si>
  <si>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</si>
  <si>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</si>
  <si>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</si>
  <si>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</si>
  <si>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</si>
  <si>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</si>
  <si>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</si>
  <si>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</si>
  <si>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</si>
  <si>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</si>
  <si>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</si>
  <si>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</si>
  <si>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</si>
  <si>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</si>
  <si>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</si>
  <si>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</si>
  <si>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</si>
  <si>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</si>
  <si>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</si>
  <si>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</si>
  <si>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</si>
  <si>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</si>
  <si>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</si>
  <si>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</si>
  <si>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</si>
  <si>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</si>
  <si>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</si>
  <si>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</si>
  <si>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</si>
  <si>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</si>
  <si>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</si>
  <si>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</si>
  <si>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</si>
  <si>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</si>
  <si>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</si>
  <si>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</si>
  <si>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</si>
  <si>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</si>
  <si>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</si>
  <si>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</si>
  <si>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</si>
  <si>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</si>
  <si>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</si>
  <si>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</si>
  <si>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</si>
  <si>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</si>
  <si>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</si>
  <si>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</si>
  <si>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</si>
  <si>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</si>
  <si>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</si>
  <si>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</si>
  <si>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</si>
  <si>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</si>
  <si>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</si>
  <si>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</si>
  <si>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</si>
  <si>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</si>
  <si>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</si>
  <si>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</si>
  <si>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</si>
  <si>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</si>
  <si>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</si>
  <si>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</si>
  <si>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</si>
  <si>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</si>
  <si>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</si>
  <si>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</si>
  <si>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</si>
  <si>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</si>
  <si>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</si>
  <si>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</si>
  <si>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</si>
  <si>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</si>
  <si>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</si>
  <si>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</si>
  <si>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</si>
  <si>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</si>
  <si>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</si>
  <si>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</si>
  <si>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</si>
  <si>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</si>
  <si>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</si>
  <si>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</si>
  <si>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</si>
  <si>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</si>
  <si>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</si>
  <si>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</si>
  <si>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</si>
  <si>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</si>
  <si>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</si>
  <si>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</si>
  <si>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</si>
  <si>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</si>
  <si>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</si>
  <si>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</si>
  <si>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</si>
  <si>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</si>
  <si>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</si>
  <si>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</si>
  <si>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</si>
  <si>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</si>
  <si>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</si>
  <si>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</si>
  <si>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</si>
  <si>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</si>
  <si>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</si>
  <si>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</si>
  <si>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</si>
  <si>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</si>
  <si>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</si>
  <si>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</si>
  <si>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</si>
  <si>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</si>
  <si>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</si>
  <si>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</si>
  <si>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</si>
  <si>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</si>
  <si>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</si>
  <si>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</si>
  <si>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</si>
  <si>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</si>
  <si>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</si>
  <si>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</si>
  <si>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</si>
  <si>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</si>
  <si>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</si>
  <si>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</si>
  <si>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</si>
  <si>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</si>
  <si>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</si>
  <si>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</si>
  <si>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</si>
  <si>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</si>
  <si>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</si>
  <si>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</si>
  <si>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</si>
  <si>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</si>
  <si>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</si>
  <si>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</si>
  <si>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</si>
  <si>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</si>
  <si>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</si>
  <si>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</si>
  <si>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</si>
  <si>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</si>
  <si>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</si>
  <si>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</si>
  <si>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</si>
  <si>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</si>
  <si>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</si>
  <si>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</si>
  <si>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</si>
  <si>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</si>
  <si>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</si>
  <si>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</si>
  <si>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</si>
  <si>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</si>
  <si>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</si>
  <si>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</si>
  <si>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</si>
  <si>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</si>
  <si>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</si>
  <si>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</si>
  <si>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</si>
  <si>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</si>
  <si>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</si>
  <si>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</si>
  <si>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</si>
  <si>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</si>
  <si>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</si>
  <si>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</si>
  <si>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</si>
  <si>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</si>
  <si>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</si>
  <si>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</si>
  <si>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</si>
  <si>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</si>
  <si>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</si>
  <si>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</si>
  <si>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</si>
  <si>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</si>
  <si>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</si>
  <si>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</si>
  <si>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</si>
  <si>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</si>
  <si>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</si>
  <si>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</si>
  <si>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</si>
  <si>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</si>
  <si>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</si>
  <si>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</si>
  <si>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</si>
  <si>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</si>
  <si>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</si>
  <si>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</si>
  <si>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</si>
  <si>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</si>
  <si>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</si>
  <si>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</si>
  <si>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</si>
  <si>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</si>
  <si>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</si>
  <si>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</si>
  <si>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</si>
  <si>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</si>
  <si>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</si>
  <si>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</si>
  <si>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</si>
  <si>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</si>
  <si>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</si>
  <si>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</si>
  <si>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</si>
  <si>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</si>
  <si>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</si>
  <si>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</si>
  <si>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</si>
  <si>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</si>
  <si>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</si>
  <si>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</si>
  <si>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</si>
  <si>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</si>
  <si>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</si>
  <si>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</si>
  <si>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</si>
  <si>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</si>
  <si>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</si>
  <si>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</si>
  <si>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</si>
  <si>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</si>
  <si>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</si>
  <si>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</si>
  <si>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</si>
  <si>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</si>
  <si>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</si>
  <si>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</si>
  <si>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</si>
  <si>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</si>
  <si>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</si>
  <si>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</si>
  <si>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</si>
  <si>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</si>
  <si>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</si>
  <si>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</si>
  <si>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</si>
  <si>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</si>
  <si>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</si>
  <si>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</si>
  <si>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</si>
  <si>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</si>
  <si>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</si>
  <si>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</si>
  <si>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</si>
  <si>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</si>
  <si>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</si>
  <si>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</si>
  <si>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</si>
  <si>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</si>
  <si>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</si>
  <si>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</si>
  <si>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</si>
  <si>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</si>
  <si>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</si>
  <si>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</si>
  <si>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</si>
  <si>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</si>
  <si>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</si>
  <si>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</si>
  <si>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</si>
  <si>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</si>
  <si>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</si>
  <si>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</si>
  <si>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</si>
  <si>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</si>
  <si>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</si>
  <si>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</si>
  <si>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</si>
  <si>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</si>
  <si>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</si>
  <si>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</si>
  <si>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</si>
  <si>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</si>
  <si>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</si>
  <si>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</si>
  <si>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</si>
  <si>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</si>
  <si>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</si>
  <si>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</si>
  <si>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</si>
  <si>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</si>
  <si>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</si>
  <si>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</si>
  <si>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</si>
  <si>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</si>
  <si>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</si>
  <si>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</si>
  <si>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</si>
  <si>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</si>
  <si>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</si>
  <si>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</si>
  <si>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</si>
  <si>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</si>
  <si>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</si>
  <si>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</si>
  <si>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</si>
  <si>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</si>
  <si>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</si>
  <si>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</si>
  <si>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</si>
  <si>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</si>
  <si>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</si>
  <si>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</si>
  <si>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</si>
  <si>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</si>
  <si>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</si>
  <si>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</si>
  <si>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</si>
  <si>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</si>
  <si>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</si>
  <si>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</si>
  <si>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</si>
  <si>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</si>
  <si>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</si>
  <si>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</si>
  <si>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</si>
  <si>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</si>
  <si>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</si>
  <si>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</si>
  <si>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</si>
  <si>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</si>
  <si>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</si>
  <si>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</si>
  <si>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</si>
  <si>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</si>
  <si>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</si>
  <si>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</si>
  <si>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</si>
  <si>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</si>
  <si>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</si>
  <si>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</si>
  <si>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</si>
  <si>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</si>
  <si>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</si>
  <si>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</si>
  <si>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</si>
  <si>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</si>
  <si>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</si>
  <si>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</si>
  <si>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</si>
  <si>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</si>
  <si>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</si>
  <si>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</si>
  <si>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</si>
  <si>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</si>
  <si>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</si>
  <si>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</si>
  <si>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</si>
  <si>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</si>
  <si>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</si>
  <si>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</si>
  <si>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</si>
  <si>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</si>
  <si>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</si>
  <si>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</si>
  <si>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</si>
  <si>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</si>
  <si>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</si>
  <si>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</si>
  <si>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</si>
  <si>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</si>
  <si>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</si>
  <si>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</si>
  <si>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</si>
  <si>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</si>
  <si>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</si>
  <si>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</si>
  <si>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</si>
  <si>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</si>
  <si>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</si>
  <si>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</si>
  <si>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</si>
  <si>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</si>
  <si>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</si>
  <si>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</si>
  <si>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</si>
  <si>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</si>
  <si>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</si>
  <si>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</si>
  <si>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</si>
  <si>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</si>
  <si>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</si>
  <si>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</si>
  <si>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</si>
  <si>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</si>
  <si>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</si>
  <si>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</si>
  <si>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</si>
  <si>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</si>
  <si>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</si>
  <si>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</si>
  <si>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</si>
  <si>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</si>
  <si>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</si>
  <si>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</si>
  <si>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</si>
  <si>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</si>
  <si>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</si>
  <si>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</si>
  <si>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</si>
  <si>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</si>
  <si>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</si>
  <si>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</si>
  <si>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</si>
  <si>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</si>
  <si>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</si>
  <si>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</si>
  <si>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</si>
  <si>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</si>
  <si>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</si>
  <si>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</si>
  <si>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</si>
  <si>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</si>
  <si>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</si>
  <si>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</si>
  <si>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</si>
  <si>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</si>
  <si>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</si>
  <si>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</si>
  <si>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</si>
  <si>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</si>
  <si>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</si>
  <si>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</si>
  <si>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</si>
  <si>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</si>
  <si>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</si>
  <si>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</si>
  <si>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</si>
  <si>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</si>
  <si>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</si>
  <si>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</si>
  <si>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</si>
  <si>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</si>
  <si>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</si>
  <si>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</si>
  <si>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</si>
  <si>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</si>
  <si>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</si>
  <si>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</si>
  <si>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</si>
  <si>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</si>
  <si>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</si>
  <si>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</si>
  <si>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</si>
  <si>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</si>
  <si>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</si>
  <si>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</si>
  <si>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</si>
  <si>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</si>
  <si>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</si>
  <si>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</si>
  <si>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</si>
  <si>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</si>
  <si>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</si>
  <si>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</si>
  <si>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</si>
  <si>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</si>
  <si>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</si>
  <si>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</si>
  <si>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</si>
  <si>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</si>
  <si>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</si>
  <si>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</si>
  <si>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</si>
  <si>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</si>
  <si>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</si>
  <si>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</si>
  <si>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</si>
  <si>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</si>
  <si>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</si>
  <si>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</si>
  <si>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</si>
  <si>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</si>
  <si>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</si>
  <si>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</si>
  <si>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</si>
  <si>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</si>
  <si>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</si>
  <si>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</si>
  <si>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</si>
  <si>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</si>
  <si>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</si>
  <si>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</si>
  <si>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</si>
  <si>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</si>
  <si>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</si>
  <si>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</si>
  <si>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</si>
  <si>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</si>
  <si>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</si>
  <si>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</si>
  <si>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</si>
  <si>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</si>
  <si>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</si>
  <si>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</si>
  <si>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</si>
  <si>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</si>
  <si>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</si>
  <si>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</si>
  <si>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</si>
  <si>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</si>
  <si>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</si>
  <si>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</si>
  <si>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</si>
  <si>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</si>
  <si>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</si>
  <si>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</si>
  <si>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</si>
  <si>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</si>
  <si>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</si>
  <si>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</si>
  <si>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</si>
  <si>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</si>
  <si>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</si>
  <si>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</si>
  <si>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</si>
  <si>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</si>
  <si>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</si>
  <si>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</si>
  <si>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</si>
  <si>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</si>
  <si>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</si>
  <si>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</si>
  <si>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</si>
  <si>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</si>
  <si>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</si>
  <si>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</si>
  <si>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</si>
  <si>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</si>
  <si>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</si>
  <si>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</si>
  <si>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</si>
  <si>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</si>
  <si>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</si>
  <si>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</si>
  <si>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</si>
  <si>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</si>
  <si>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</si>
  <si>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</si>
  <si>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</si>
  <si>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</si>
  <si>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</si>
  <si>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</si>
  <si>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</si>
  <si>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</si>
  <si>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</si>
  <si>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</si>
  <si>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</si>
  <si>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</si>
  <si>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</si>
  <si>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</si>
  <si>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</si>
  <si>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</si>
  <si>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</si>
  <si>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</si>
  <si>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</si>
  <si>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</si>
  <si>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</si>
  <si>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</si>
  <si>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</si>
  <si>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</si>
  <si>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</si>
  <si>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</si>
  <si>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</si>
  <si>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</si>
  <si>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</si>
  <si>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</si>
  <si>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</si>
  <si>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</si>
  <si>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</si>
  <si>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</si>
  <si>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</si>
  <si>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</si>
  <si>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</si>
  <si>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</si>
  <si>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</si>
  <si>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</si>
  <si>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</si>
  <si>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</si>
  <si>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</si>
  <si>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</si>
  <si>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</si>
  <si>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</si>
  <si>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</si>
  <si>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</si>
  <si>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</si>
  <si>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</si>
  <si>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</si>
  <si>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</si>
  <si>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</si>
  <si>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</si>
  <si>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</si>
  <si>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</si>
  <si>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</si>
  <si>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</si>
  <si>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</si>
  <si>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</si>
  <si>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</si>
  <si>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</si>
  <si>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</si>
  <si>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</si>
  <si>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</si>
  <si>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</si>
  <si>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</si>
  <si>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</si>
  <si>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</si>
  <si>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</si>
  <si>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</si>
  <si>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</si>
  <si>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</si>
  <si>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</si>
  <si>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</si>
  <si>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</si>
  <si>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</si>
  <si>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</si>
  <si>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</si>
  <si>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</si>
  <si>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</si>
  <si>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</si>
  <si>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</si>
  <si>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</si>
  <si>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</si>
  <si>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</si>
  <si>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</si>
  <si>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</si>
  <si>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</si>
  <si>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</si>
  <si>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</si>
  <si>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</si>
  <si>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</si>
  <si>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</si>
  <si>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</si>
  <si>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</si>
  <si>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</si>
  <si>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</si>
  <si>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</si>
  <si>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</si>
  <si>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</si>
  <si>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</si>
  <si>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</si>
  <si>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</si>
  <si>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</si>
  <si>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</si>
  <si>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</si>
  <si>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</si>
  <si>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</si>
  <si>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</si>
  <si>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</si>
  <si>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</si>
  <si>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</si>
  <si>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</si>
  <si>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</si>
  <si>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</si>
  <si>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</si>
  <si>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</si>
  <si>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</si>
  <si>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</si>
  <si>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</si>
  <si>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</si>
  <si>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</si>
  <si>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</si>
  <si>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</si>
  <si>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</si>
  <si>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</si>
  <si>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</si>
  <si>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</si>
  <si>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</si>
  <si>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</si>
  <si>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</si>
  <si>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</si>
  <si>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</si>
  <si>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</si>
  <si>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</si>
  <si>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</si>
  <si>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</si>
  <si>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</si>
  <si>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</si>
  <si>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</si>
  <si>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</si>
  <si>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</si>
  <si>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</si>
  <si>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</si>
  <si>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</si>
  <si>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</si>
  <si>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</si>
  <si>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</si>
  <si>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</si>
  <si>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</si>
  <si>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</si>
  <si>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</si>
  <si>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</si>
  <si>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</si>
  <si>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</si>
  <si>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</si>
  <si>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</si>
  <si>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</si>
  <si>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</si>
  <si>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</si>
  <si>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</si>
  <si>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</si>
  <si>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</si>
  <si>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</si>
  <si>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</si>
  <si>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</si>
  <si>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</si>
  <si>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</si>
  <si>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</si>
  <si>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</si>
  <si>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</si>
  <si>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</si>
  <si>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</si>
  <si>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</si>
  <si>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</si>
  <si>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</si>
  <si>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</si>
  <si>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</si>
  <si>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</si>
  <si>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</si>
  <si>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</si>
  <si>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</si>
  <si>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</si>
  <si>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</si>
  <si>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</si>
  <si>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</si>
  <si>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</si>
  <si>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</si>
  <si>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</si>
  <si>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</si>
  <si>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</si>
  <si>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</si>
  <si>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</si>
  <si>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</si>
  <si>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</si>
  <si>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</si>
  <si>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</si>
  <si>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</si>
  <si>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</si>
  <si>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</si>
  <si>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</si>
  <si>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</si>
  <si>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</si>
  <si>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</si>
  <si>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</si>
  <si>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</si>
  <si>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</si>
  <si>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</si>
  <si>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</si>
  <si>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</si>
  <si>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</si>
  <si>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</si>
  <si>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</si>
  <si>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</si>
  <si>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</si>
  <si>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</si>
  <si>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</si>
  <si>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</si>
  <si>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</si>
  <si>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</si>
  <si>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</si>
  <si>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</si>
  <si>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</si>
  <si>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</si>
  <si>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</si>
  <si>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</si>
  <si>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</si>
  <si>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</si>
  <si>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</si>
  <si>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</si>
  <si>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</si>
  <si>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</si>
  <si>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</si>
  <si>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</si>
  <si>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</si>
  <si>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</si>
  <si>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</si>
  <si>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</si>
  <si>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</si>
  <si>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</si>
  <si>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</si>
  <si>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</si>
  <si>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</si>
  <si>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</si>
  <si>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</si>
  <si>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</si>
  <si>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</si>
  <si>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</si>
  <si>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</si>
  <si>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</si>
  <si>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</si>
  <si>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</si>
  <si>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</si>
  <si>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</si>
  <si>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</si>
  <si>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</si>
  <si>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</si>
  <si>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</si>
  <si>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</si>
  <si>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</si>
  <si>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</si>
  <si>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</si>
  <si>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</si>
  <si>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</si>
  <si>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</si>
  <si>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</si>
  <si>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</si>
  <si>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</si>
  <si>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</si>
  <si>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</si>
  <si>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</si>
  <si>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</si>
  <si>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</si>
  <si>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</si>
  <si>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</si>
  <si>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</si>
  <si>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</si>
  <si>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</si>
  <si>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</si>
  <si>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</si>
  <si>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</si>
  <si>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</si>
  <si>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</si>
  <si>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</si>
  <si>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</si>
  <si>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</si>
  <si>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</si>
  <si>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</si>
  <si>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</si>
  <si>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</si>
  <si>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</si>
  <si>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</si>
  <si>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</si>
  <si>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</si>
  <si>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</si>
  <si>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</si>
  <si>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</si>
  <si>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</si>
  <si>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</si>
  <si>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</si>
  <si>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</si>
  <si>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</si>
  <si>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</si>
  <si>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</si>
  <si>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</si>
  <si>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</si>
  <si>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</si>
  <si>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</si>
  <si>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</si>
  <si>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</si>
  <si>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</si>
  <si>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</si>
  <si>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</si>
  <si>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</si>
  <si>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</si>
  <si>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</si>
  <si>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</si>
  <si>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</si>
  <si>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</si>
  <si>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</si>
  <si>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</si>
  <si>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</si>
  <si>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</si>
  <si>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</si>
  <si>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</si>
  <si>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</si>
  <si>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</si>
  <si>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</si>
  <si>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</si>
  <si>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</si>
  <si>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</si>
  <si>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</si>
  <si>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</si>
  <si>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</si>
  <si>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</si>
  <si>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</si>
  <si>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</si>
  <si>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</si>
  <si>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</si>
  <si>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</si>
  <si>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</si>
  <si>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</si>
  <si>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</si>
  <si>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</si>
  <si>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</si>
  <si>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</si>
  <si>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</si>
  <si>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</si>
  <si>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</si>
  <si>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</si>
  <si>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</si>
  <si>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</si>
  <si>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</si>
  <si>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</si>
  <si>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</si>
  <si>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</si>
  <si>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</si>
  <si>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</si>
  <si>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</si>
  <si>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</si>
  <si>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</si>
  <si>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</si>
  <si>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</si>
  <si>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</si>
  <si>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</si>
  <si>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</si>
  <si>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</si>
  <si>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</si>
  <si>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</si>
  <si>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</si>
  <si>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</si>
  <si>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</si>
  <si>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</si>
  <si>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</si>
  <si>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</si>
  <si>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</si>
  <si>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</si>
  <si>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</si>
  <si>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</si>
  <si>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</si>
  <si>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</si>
  <si>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</si>
  <si>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</si>
  <si>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</si>
  <si>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</si>
  <si>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</si>
  <si>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</si>
  <si>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</si>
  <si>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</si>
  <si>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</si>
  <si>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</si>
  <si>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</si>
  <si>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</si>
  <si>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</si>
  <si>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</si>
  <si>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</si>
  <si>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</si>
  <si>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</si>
  <si>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</si>
  <si>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</si>
  <si>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</si>
  <si>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</si>
  <si>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</si>
  <si>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</si>
  <si>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</si>
  <si>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</si>
  <si>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</si>
  <si>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</si>
  <si>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</si>
  <si>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</si>
  <si>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</si>
  <si>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</si>
  <si>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</si>
  <si>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</si>
  <si>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</si>
  <si>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</si>
  <si>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</si>
  <si>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</si>
  <si>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</si>
  <si>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</si>
  <si>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</si>
  <si>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</si>
  <si>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</si>
  <si>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</si>
  <si>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</si>
  <si>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</si>
  <si>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</si>
  <si>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</si>
  <si>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</si>
  <si>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</si>
  <si>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</si>
  <si>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</si>
  <si>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</si>
  <si>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</si>
  <si>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</si>
  <si>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</si>
  <si>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</si>
  <si>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</si>
  <si>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</si>
  <si>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</si>
  <si>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</si>
  <si>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</si>
  <si>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</si>
  <si>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</si>
  <si>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</si>
  <si>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</si>
  <si>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</si>
  <si>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</si>
  <si>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</si>
  <si>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</si>
  <si>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</si>
  <si>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</si>
  <si>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</si>
  <si>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</si>
  <si>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</si>
  <si>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</si>
  <si>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</si>
  <si>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</si>
  <si>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</si>
  <si>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</si>
  <si>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</si>
  <si>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</si>
  <si>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</si>
  <si>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</si>
  <si>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</si>
  <si>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</si>
  <si>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</si>
  <si>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</si>
  <si>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</si>
  <si>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</si>
  <si>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</si>
  <si>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</si>
  <si>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</si>
  <si>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</si>
  <si>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</si>
  <si>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</si>
  <si>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</si>
  <si>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</si>
  <si>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</si>
  <si>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</si>
  <si>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</si>
  <si>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</si>
  <si>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</si>
  <si>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</si>
  <si>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</si>
  <si>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</si>
  <si>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</si>
  <si>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</si>
  <si>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</si>
  <si>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</si>
  <si>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</si>
  <si>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</si>
  <si>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</si>
  <si>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</si>
  <si>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</si>
  <si>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</si>
  <si>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</si>
  <si>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</si>
  <si>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</si>
  <si>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</si>
  <si>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</si>
  <si>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</si>
  <si>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</si>
  <si>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</si>
  <si>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</si>
  <si>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</si>
  <si>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</si>
  <si>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</si>
  <si>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</si>
  <si>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</si>
  <si>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</si>
  <si>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</si>
  <si>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</si>
  <si>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</si>
  <si>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</si>
  <si>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</si>
  <si>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</si>
  <si>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</si>
  <si>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</si>
  <si>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</si>
  <si>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</si>
  <si>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</si>
  <si>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</si>
  <si>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</si>
  <si>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</si>
  <si>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</si>
  <si>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</si>
  <si>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</si>
  <si>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</si>
  <si>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</si>
  <si>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</si>
  <si>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</si>
  <si>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</si>
  <si>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</si>
  <si>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</si>
  <si>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</si>
  <si>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</si>
  <si>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</si>
  <si>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</si>
  <si>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</si>
  <si>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</si>
  <si>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</si>
  <si>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</si>
  <si>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</si>
  <si>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</si>
  <si>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</si>
  <si>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</si>
  <si>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</si>
  <si>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</si>
  <si>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</si>
  <si>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</si>
  <si>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</si>
  <si>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</si>
  <si>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</si>
  <si>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</si>
  <si>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</si>
  <si>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</si>
  <si>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</si>
  <si>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</si>
  <si>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</si>
  <si>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</si>
  <si>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</si>
  <si>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</si>
  <si>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</si>
  <si>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</si>
  <si>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</si>
  <si>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</si>
  <si>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</si>
  <si>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</si>
  <si>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</si>
  <si>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</si>
  <si>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</si>
  <si>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</si>
  <si>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</si>
  <si>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</si>
  <si>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</si>
  <si>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</si>
  <si>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</si>
  <si>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</si>
  <si>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</si>
  <si>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</si>
  <si>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</si>
  <si>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</si>
  <si>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</si>
  <si>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</si>
  <si>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</si>
  <si>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</si>
  <si>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</si>
  <si>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</si>
  <si>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</si>
  <si>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</si>
  <si>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</si>
  <si>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</si>
  <si>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</si>
  <si>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</si>
  <si>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</si>
  <si>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</si>
  <si>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</si>
  <si>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</si>
  <si>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</si>
  <si>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</si>
  <si>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</si>
  <si>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</si>
  <si>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</si>
  <si>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</si>
  <si>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</si>
  <si>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</si>
  <si>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</si>
  <si>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</si>
  <si>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</si>
  <si>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</si>
  <si>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</si>
  <si>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</si>
  <si>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</si>
  <si>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</si>
  <si>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</si>
  <si>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</si>
  <si>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</si>
  <si>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</si>
  <si>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</si>
  <si>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</si>
  <si>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</si>
  <si>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</si>
  <si>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</si>
  <si>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</si>
  <si>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</si>
  <si>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</si>
  <si>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</si>
  <si>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</si>
  <si>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</si>
  <si>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</si>
  <si>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</si>
  <si>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</si>
  <si>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</si>
  <si>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</si>
  <si>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</si>
  <si>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</si>
  <si>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</si>
  <si>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</si>
  <si>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</si>
  <si>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</si>
  <si>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</si>
  <si>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</si>
  <si>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</si>
  <si>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</si>
  <si>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</si>
  <si>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</si>
  <si>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</si>
  <si>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</si>
  <si>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</si>
  <si>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</si>
  <si>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</si>
  <si>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</si>
  <si>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</si>
  <si>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</si>
  <si>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</si>
  <si>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</si>
  <si>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</si>
  <si>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</si>
  <si>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</si>
  <si>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</si>
  <si>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</si>
  <si>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</si>
  <si>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</si>
  <si>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</si>
  <si>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</si>
  <si>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</si>
  <si>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</si>
  <si>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</si>
  <si>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</si>
  <si>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</si>
  <si>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</si>
  <si>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</si>
  <si>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</si>
  <si>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</si>
  <si>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</si>
  <si>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</si>
  <si>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</si>
  <si>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</si>
  <si>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</si>
  <si>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</si>
  <si>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</si>
  <si>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</si>
  <si>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</si>
  <si>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</si>
  <si>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</si>
  <si>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</si>
  <si>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</si>
  <si>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</si>
  <si>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</si>
  <si>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</si>
  <si>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</si>
  <si>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</si>
  <si>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</si>
  <si>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</si>
  <si>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</si>
  <si>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</si>
  <si>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</si>
  <si>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</si>
  <si>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</si>
  <si>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</si>
  <si>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</si>
  <si>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</si>
  <si>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</si>
  <si>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</si>
  <si>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</si>
  <si>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</si>
  <si>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</si>
  <si>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</si>
  <si>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</si>
  <si>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</si>
  <si>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</si>
  <si>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</si>
  <si>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</si>
  <si>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</si>
  <si>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</si>
  <si>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</si>
  <si>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</si>
  <si>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</si>
  <si>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</si>
  <si>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</si>
  <si>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</si>
  <si>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</si>
  <si>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</si>
  <si>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</si>
  <si>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</si>
  <si>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</si>
  <si>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</si>
  <si>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</si>
  <si>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</si>
  <si>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</si>
  <si>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</si>
  <si>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</si>
  <si>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</si>
  <si>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</si>
  <si>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</si>
  <si>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</si>
  <si>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</si>
  <si>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</si>
  <si>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</si>
  <si>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</si>
  <si>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</si>
  <si>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</si>
  <si>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</si>
  <si>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</si>
  <si>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</si>
  <si>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</si>
  <si>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</si>
  <si>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</si>
  <si>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</si>
  <si>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</si>
  <si>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</si>
  <si>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</si>
  <si>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</si>
  <si>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</si>
  <si>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</si>
  <si>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</si>
  <si>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</si>
  <si>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</si>
  <si>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</si>
  <si>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</si>
  <si>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</si>
  <si>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</si>
  <si>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</si>
  <si>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</si>
  <si>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</si>
  <si>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</si>
  <si>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</si>
  <si>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</si>
  <si>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</si>
  <si>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</si>
  <si>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</si>
  <si>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</si>
  <si>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</si>
  <si>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</si>
  <si>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</si>
  <si>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</si>
  <si>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</si>
  <si>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</si>
  <si>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</si>
  <si>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</si>
  <si>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</si>
  <si>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</si>
  <si>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</si>
  <si>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</si>
  <si>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</si>
  <si>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</si>
  <si>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</si>
  <si>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</si>
  <si>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</si>
  <si>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</si>
  <si>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</si>
  <si>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</si>
  <si>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</si>
  <si>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</si>
  <si>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</si>
  <si>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</si>
  <si>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</si>
  <si>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</si>
  <si>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</si>
  <si>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</si>
  <si>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</si>
  <si>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</si>
  <si>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</si>
  <si>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</si>
  <si>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</si>
  <si>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</si>
  <si>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</si>
  <si>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</si>
  <si>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</si>
  <si>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</si>
  <si>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</si>
  <si>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</si>
  <si>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</si>
  <si>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</si>
  <si>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</si>
  <si>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</si>
  <si>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</si>
  <si>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</si>
  <si>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</si>
  <si>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</si>
  <si>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</si>
  <si>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</si>
  <si>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</si>
  <si>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</si>
  <si>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</si>
  <si>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</si>
  <si>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</si>
  <si>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</si>
  <si>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</si>
  <si>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</si>
  <si>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</si>
  <si>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</si>
  <si>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</si>
  <si>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</si>
  <si>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</si>
  <si>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</si>
  <si>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</si>
  <si>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</si>
  <si>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</si>
  <si>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</si>
  <si>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</si>
  <si>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</si>
  <si>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</si>
  <si>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</si>
  <si>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</si>
  <si>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</si>
  <si>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</si>
  <si>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</si>
  <si>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</si>
  <si>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</si>
  <si>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</si>
  <si>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</si>
  <si>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</si>
  <si>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</si>
  <si>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</si>
  <si>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</si>
  <si>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</si>
  <si>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</si>
  <si>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</si>
  <si>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</si>
  <si>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</si>
  <si>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</si>
  <si>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</si>
  <si>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</si>
  <si>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</si>
  <si>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</si>
  <si>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</si>
  <si>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</si>
  <si>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</si>
  <si>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</si>
  <si>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</si>
  <si>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</si>
  <si>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</si>
  <si>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</si>
  <si>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</si>
  <si>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</si>
  <si>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</si>
  <si>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</si>
  <si>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</si>
  <si>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</si>
  <si>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</si>
  <si>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</si>
  <si>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</si>
  <si>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</si>
  <si>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</si>
  <si>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</si>
  <si>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</si>
  <si>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</si>
  <si>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</si>
  <si>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</si>
  <si>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</si>
  <si>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</si>
  <si>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</si>
  <si>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</si>
  <si>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</si>
  <si>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</si>
  <si>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</si>
  <si>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</si>
  <si>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</si>
  <si>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</si>
  <si>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</si>
  <si>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</si>
  <si>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</si>
  <si>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</si>
  <si>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</si>
  <si>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</si>
  <si>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</si>
  <si>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</si>
  <si>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</si>
  <si>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</si>
  <si>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</si>
  <si>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</si>
  <si>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</si>
  <si>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</si>
  <si>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</si>
  <si>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</si>
  <si>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</si>
  <si>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</si>
  <si>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</si>
  <si>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</si>
  <si>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</si>
  <si>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</si>
  <si>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</si>
  <si>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</si>
  <si>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</si>
  <si>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</si>
  <si>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</si>
  <si>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</si>
  <si>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</si>
  <si>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</si>
  <si>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</si>
  <si>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</si>
  <si>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</si>
  <si>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</si>
  <si>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</si>
  <si>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</si>
  <si>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</si>
  <si>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</si>
  <si>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</si>
  <si>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</si>
  <si>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</si>
  <si>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</si>
  <si>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</si>
  <si>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</si>
  <si>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</si>
  <si>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</si>
  <si>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</si>
  <si>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</si>
  <si>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</si>
  <si>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</si>
  <si>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</si>
  <si>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</si>
  <si>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</si>
  <si>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</si>
  <si>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</si>
  <si>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</si>
  <si>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</si>
  <si>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</si>
  <si>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</si>
  <si>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</si>
  <si>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</si>
  <si>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</si>
  <si>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</si>
  <si>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</si>
  <si>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</si>
  <si>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</si>
  <si>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</si>
  <si>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</si>
  <si>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</si>
  <si>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</si>
  <si>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</si>
  <si>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</si>
  <si>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</si>
  <si>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</si>
  <si>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</si>
  <si>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</si>
  <si>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</si>
  <si>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</si>
  <si>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</si>
  <si>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</si>
  <si>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</si>
  <si>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</si>
  <si>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</si>
  <si>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</si>
  <si>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</si>
  <si>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</si>
  <si>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</si>
  <si>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</si>
  <si>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</si>
  <si>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</si>
  <si>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</si>
  <si>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</si>
  <si>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</si>
  <si>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</si>
  <si>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</si>
  <si>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</si>
  <si>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</si>
  <si>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</si>
  <si>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</si>
  <si>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</si>
  <si>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</si>
  <si>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</si>
  <si>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</si>
  <si>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</si>
  <si>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</si>
  <si>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</si>
  <si>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</si>
  <si>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</si>
  <si>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</si>
  <si>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</si>
  <si>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</si>
  <si>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</si>
  <si>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</si>
  <si>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</si>
  <si>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</si>
  <si>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</si>
  <si>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</si>
  <si>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</si>
  <si>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</si>
  <si>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</si>
  <si>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</si>
  <si>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</si>
  <si>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</si>
  <si>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</si>
  <si>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</si>
  <si>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</si>
  <si>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</si>
  <si>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</si>
  <si>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</si>
  <si>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</si>
  <si>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</si>
  <si>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</si>
  <si>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</si>
  <si>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</si>
  <si>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</si>
  <si>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</si>
  <si>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</si>
  <si>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</si>
  <si>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</si>
  <si>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</si>
  <si>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</si>
  <si>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</si>
  <si>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</si>
  <si>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</si>
  <si>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</si>
  <si>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</si>
  <si>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</si>
  <si>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</si>
  <si>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</si>
  <si>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</si>
  <si>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</si>
  <si>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</si>
  <si>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</si>
  <si>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</si>
  <si>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</si>
  <si>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</si>
  <si>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</si>
  <si>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</si>
  <si>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</si>
  <si>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</si>
  <si>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</si>
  <si>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</si>
  <si>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</si>
  <si>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</si>
  <si>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</si>
  <si>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</si>
  <si>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</si>
  <si>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</si>
  <si>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</si>
  <si>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</si>
  <si>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</si>
  <si>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</si>
  <si>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</si>
  <si>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</si>
  <si>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</si>
  <si>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</si>
  <si>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</si>
  <si>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</si>
  <si>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</si>
  <si>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</si>
  <si>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</si>
  <si>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</si>
  <si>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</si>
  <si>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</si>
  <si>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</si>
  <si>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</si>
  <si>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</si>
  <si>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</si>
  <si>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</si>
  <si>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</si>
  <si>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</si>
  <si>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</si>
  <si>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</si>
  <si>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</si>
  <si>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</si>
  <si>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</si>
  <si>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</si>
  <si>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</si>
  <si>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</si>
  <si>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</si>
  <si>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</si>
  <si>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</si>
  <si>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</si>
  <si>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</si>
  <si>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</si>
  <si>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</si>
  <si>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</si>
  <si>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</si>
  <si>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</si>
  <si>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</si>
  <si>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</si>
  <si>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</si>
  <si>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</si>
  <si>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</si>
  <si>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</si>
  <si>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</si>
  <si>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</si>
  <si>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</si>
  <si>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</si>
  <si>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</si>
  <si>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</si>
  <si>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</si>
  <si>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</si>
  <si>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</si>
  <si>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</si>
  <si>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</si>
  <si>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</si>
  <si>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</si>
  <si>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</si>
  <si>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</si>
  <si>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</si>
  <si>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</si>
  <si>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</si>
  <si>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</si>
  <si>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</si>
  <si>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</si>
  <si>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</si>
  <si>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</si>
  <si>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</si>
  <si>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</si>
  <si>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</si>
  <si>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</si>
  <si>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</si>
  <si>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</si>
  <si>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</si>
  <si>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</si>
  <si>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</si>
  <si>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</si>
  <si>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</si>
  <si>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</si>
  <si>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</si>
  <si>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</si>
  <si>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</si>
  <si>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</si>
  <si>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</si>
  <si>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</si>
  <si>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</si>
  <si>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</si>
  <si>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</si>
  <si>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</si>
  <si>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</si>
  <si>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</si>
  <si>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</si>
  <si>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</si>
  <si>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</si>
  <si>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</si>
  <si>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</si>
  <si>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</si>
  <si>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</si>
  <si>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</si>
  <si>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</si>
  <si>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</si>
  <si>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</si>
  <si>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</si>
  <si>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</si>
  <si>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</si>
  <si>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</si>
  <si>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</si>
  <si>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</si>
  <si>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</si>
  <si>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</si>
  <si>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</si>
  <si>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</si>
  <si>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</si>
  <si>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</si>
  <si>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</si>
  <si>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</si>
  <si>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</si>
  <si>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</si>
  <si>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</si>
  <si>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</si>
  <si>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</si>
  <si>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</si>
  <si>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</si>
  <si>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</si>
  <si>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</si>
  <si>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</si>
  <si>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</si>
  <si>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</si>
  <si>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</si>
  <si>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</si>
  <si>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</si>
  <si>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</si>
  <si>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</si>
  <si>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</si>
  <si>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</si>
  <si>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</si>
  <si>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</si>
  <si>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</si>
  <si>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</si>
  <si>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</si>
  <si>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</si>
  <si>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</si>
  <si>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</si>
  <si>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</si>
  <si>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</si>
  <si>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</si>
  <si>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</si>
  <si>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</si>
  <si>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</si>
  <si>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</si>
  <si>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</si>
  <si>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</si>
  <si>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</si>
  <si>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</si>
  <si>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</si>
  <si>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</si>
  <si>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</si>
  <si>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</si>
  <si>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</si>
  <si>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</si>
  <si>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</si>
  <si>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</si>
  <si>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</si>
  <si>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</si>
  <si>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</si>
  <si>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</si>
  <si>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</si>
  <si>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</si>
  <si>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</si>
  <si>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</si>
  <si>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</si>
  <si>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</si>
  <si>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</si>
  <si>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</si>
  <si>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</si>
  <si>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</si>
  <si>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</si>
  <si>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</si>
  <si>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</si>
  <si>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</si>
  <si>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</si>
  <si>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</si>
  <si>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</si>
  <si>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</si>
  <si>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</si>
  <si>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</si>
  <si>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</si>
  <si>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</si>
  <si>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</si>
  <si>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</si>
  <si>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</si>
  <si>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</si>
  <si>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</si>
  <si>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</si>
  <si>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</si>
  <si>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</si>
  <si>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</si>
  <si>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</si>
  <si>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</si>
  <si>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</si>
  <si>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</si>
  <si>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</si>
  <si>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</si>
  <si>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</si>
  <si>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</si>
  <si>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</si>
  <si>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</si>
  <si>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</si>
  <si>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</si>
  <si>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</si>
  <si>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</si>
  <si>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</si>
  <si>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</si>
  <si>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</si>
  <si>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</si>
  <si>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</si>
  <si>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</si>
  <si>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</si>
  <si>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</si>
  <si>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</si>
  <si>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</si>
  <si>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</si>
  <si>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</si>
  <si>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</si>
  <si>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</si>
  <si>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</si>
  <si>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</si>
  <si>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</si>
  <si>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</si>
  <si>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</si>
  <si>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</si>
  <si>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</si>
  <si>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</si>
  <si>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</si>
  <si>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</si>
  <si>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</si>
  <si>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</si>
  <si>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</si>
  <si>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</si>
  <si>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</si>
  <si>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</si>
  <si>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</si>
  <si>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</si>
  <si>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</si>
  <si>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</si>
  <si>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</si>
  <si>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</si>
  <si>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</si>
  <si>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</si>
  <si>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</si>
  <si>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</si>
  <si>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</si>
  <si>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</si>
  <si>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</si>
  <si>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</si>
  <si>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</si>
  <si>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</si>
  <si>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</si>
  <si>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</si>
  <si>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</si>
  <si>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</si>
  <si>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</si>
  <si>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</si>
  <si>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</si>
  <si>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</si>
  <si>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</si>
  <si>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</si>
  <si>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</si>
  <si>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</si>
  <si>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</si>
  <si>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</si>
  <si>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</si>
  <si>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</si>
  <si>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</si>
  <si>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</si>
  <si>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</si>
  <si>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</si>
  <si>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</si>
  <si>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</si>
  <si>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</si>
  <si>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</si>
  <si>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</si>
  <si>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</si>
  <si>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</si>
  <si>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</si>
  <si>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</si>
  <si>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</si>
  <si>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</si>
  <si>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</si>
  <si>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</si>
  <si>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</si>
  <si>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</si>
  <si>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</si>
  <si>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</si>
  <si>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</si>
  <si>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</si>
  <si>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</si>
  <si>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</si>
  <si>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</si>
  <si>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</si>
  <si>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</si>
  <si>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</si>
  <si>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</si>
  <si>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</si>
  <si>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</si>
  <si>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</si>
  <si>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</si>
  <si>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</si>
  <si>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</si>
  <si>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</si>
  <si>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</si>
  <si>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</si>
  <si>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</si>
  <si>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</si>
  <si>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</si>
  <si>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</si>
  <si>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</si>
  <si>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</si>
  <si>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</si>
  <si>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</si>
  <si>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</si>
  <si>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</si>
  <si>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</si>
  <si>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</si>
  <si>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</si>
  <si>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</si>
  <si>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</si>
  <si>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</si>
  <si>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</si>
  <si>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</si>
  <si>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</si>
  <si>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</si>
  <si>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</si>
  <si>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</si>
  <si>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</si>
  <si>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</si>
  <si>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</si>
  <si>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</si>
  <si>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</si>
  <si>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</si>
  <si>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</si>
  <si>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</si>
  <si>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</si>
  <si>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</si>
  <si>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</si>
  <si>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</si>
  <si>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</si>
  <si>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</si>
  <si>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</si>
  <si>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</si>
  <si>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</si>
  <si>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</si>
  <si>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</si>
  <si>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</si>
  <si>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</si>
  <si>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</si>
  <si>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</si>
  <si>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</si>
  <si>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</si>
  <si>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</si>
  <si>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</si>
  <si>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</si>
  <si>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</si>
  <si>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</si>
  <si>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</si>
  <si>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</si>
  <si>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</si>
  <si>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</si>
  <si>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</si>
  <si>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</si>
  <si>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</si>
  <si>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</si>
  <si>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</si>
  <si>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</si>
  <si>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</si>
  <si>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</si>
  <si>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</si>
  <si>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</si>
  <si>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</si>
  <si>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</si>
  <si>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</si>
  <si>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</si>
  <si>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</si>
  <si>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</si>
  <si>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</si>
  <si>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</si>
  <si>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</si>
  <si>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</si>
  <si>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</si>
  <si>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</si>
  <si>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</si>
  <si>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</si>
  <si>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</si>
  <si>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</si>
  <si>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</si>
  <si>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</si>
  <si>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</si>
  <si>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</si>
  <si>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</si>
  <si>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</si>
  <si>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</si>
  <si>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</si>
  <si>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</si>
  <si>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</si>
  <si>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</si>
  <si>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</si>
  <si>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</si>
  <si>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</si>
  <si>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</si>
  <si>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</si>
  <si>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</si>
  <si>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</si>
  <si>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</si>
  <si>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</si>
  <si>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</si>
  <si>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</si>
  <si>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</si>
  <si>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</si>
  <si>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</si>
  <si>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</si>
  <si>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</si>
  <si>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</si>
  <si>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</si>
  <si>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</si>
  <si>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</si>
  <si>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</si>
  <si>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</si>
  <si>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</si>
  <si>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</si>
  <si>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</si>
  <si>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</si>
  <si>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</si>
  <si>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</si>
  <si>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</si>
  <si>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</si>
  <si>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</si>
  <si>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</si>
  <si>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</si>
  <si>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</si>
  <si>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</si>
  <si>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</si>
  <si>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</si>
  <si>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</si>
  <si>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</si>
  <si>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</si>
  <si>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</si>
  <si>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</si>
  <si>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</si>
  <si>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</si>
  <si>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</si>
  <si>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</si>
  <si>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</si>
  <si>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</si>
  <si>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</si>
  <si>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</si>
  <si>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</si>
  <si>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</si>
  <si>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</si>
  <si>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</si>
  <si>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</si>
  <si>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</si>
  <si>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</si>
  <si>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</si>
  <si>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</si>
  <si>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</si>
  <si>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</si>
  <si>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</si>
  <si>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</si>
  <si>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</si>
  <si>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</si>
  <si>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</si>
  <si>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</si>
  <si>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</si>
  <si>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</si>
  <si>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</si>
  <si>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</si>
  <si>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</si>
  <si>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</si>
  <si>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</si>
  <si>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</si>
  <si>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</si>
  <si>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</si>
  <si>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</si>
  <si>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</si>
  <si>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</si>
  <si>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</si>
  <si>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</si>
  <si>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</si>
  <si>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</si>
  <si>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</si>
  <si>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</si>
  <si>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</si>
  <si>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</si>
  <si>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</si>
  <si>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</si>
  <si>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</si>
  <si>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</si>
  <si>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</si>
  <si>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</si>
  <si>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</si>
  <si>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</si>
  <si>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</si>
  <si>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</si>
  <si>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</si>
  <si>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</si>
  <si>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</si>
  <si>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</si>
  <si>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</si>
  <si>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</si>
  <si>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</si>
  <si>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</si>
  <si>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</si>
  <si>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</si>
  <si>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</si>
  <si>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</si>
  <si>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</si>
  <si>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</si>
  <si>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</si>
  <si>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</si>
  <si>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</si>
  <si>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</si>
  <si>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</si>
  <si>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</si>
  <si>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</si>
  <si>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</si>
  <si>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</si>
  <si>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</si>
  <si>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</si>
  <si>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</si>
  <si>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</si>
  <si>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</si>
  <si>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</si>
  <si>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</si>
  <si>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</si>
  <si>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</si>
  <si>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</si>
  <si>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</si>
  <si>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</si>
  <si>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</si>
  <si>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</si>
  <si>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</si>
  <si>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</si>
  <si>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</si>
  <si>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</si>
  <si>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</si>
  <si>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</si>
  <si>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</si>
  <si>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</si>
  <si>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</si>
  <si>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</si>
  <si>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</si>
  <si>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</si>
  <si>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</si>
  <si>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</si>
  <si>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</si>
  <si>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</si>
  <si>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</si>
  <si>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</si>
  <si>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</si>
  <si>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</si>
  <si>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</si>
  <si>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</si>
  <si>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</si>
  <si>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</si>
  <si>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</si>
  <si>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</si>
  <si>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</si>
  <si>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</si>
  <si>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</si>
  <si>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</si>
  <si>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</si>
  <si>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</si>
  <si>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</si>
  <si>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</si>
  <si>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</si>
  <si>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</si>
  <si>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</si>
  <si>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</si>
  <si>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</si>
  <si>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</si>
  <si>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</si>
  <si>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</si>
  <si>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</si>
  <si>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</si>
  <si>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</si>
  <si>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</si>
  <si>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</si>
  <si>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</si>
  <si>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</si>
  <si>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</si>
  <si>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</si>
  <si>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</si>
  <si>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</si>
  <si>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</si>
  <si>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</si>
  <si>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</si>
  <si>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</si>
  <si>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</si>
  <si>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</si>
  <si>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</si>
  <si>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</si>
  <si>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</si>
  <si>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</si>
  <si>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</si>
  <si>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</si>
  <si>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</si>
  <si>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</si>
  <si>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</si>
  <si>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</si>
  <si>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</si>
  <si>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</si>
  <si>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</si>
  <si>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</si>
  <si>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</si>
  <si>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</si>
  <si>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</si>
  <si>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</si>
  <si>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</si>
  <si>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</si>
  <si>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</si>
  <si>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</si>
  <si>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</si>
  <si>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</si>
  <si>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</si>
  <si>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</si>
  <si>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</si>
  <si>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</si>
  <si>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</si>
  <si>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</si>
  <si>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</si>
  <si>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</si>
  <si>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</si>
  <si>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</si>
  <si>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</si>
  <si>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</si>
  <si>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</si>
  <si>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</si>
  <si>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</si>
  <si>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</si>
  <si>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</si>
  <si>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</si>
  <si>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</si>
  <si>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</si>
  <si>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</si>
  <si>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</si>
  <si>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</si>
  <si>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</si>
  <si>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</si>
  <si>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</si>
  <si>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</si>
  <si>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</si>
  <si>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</si>
  <si>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</si>
  <si>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</si>
  <si>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</si>
  <si>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</si>
  <si>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</si>
  <si>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</si>
  <si>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</si>
  <si>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</si>
  <si>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</si>
  <si>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</si>
  <si>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</si>
  <si>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</si>
  <si>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</si>
  <si>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</si>
  <si>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</si>
  <si>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</si>
  <si>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</si>
  <si>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</si>
  <si>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</si>
  <si>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</si>
  <si>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</si>
  <si>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</si>
  <si>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</si>
  <si>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</si>
  <si>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</si>
  <si>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</si>
  <si>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</si>
  <si>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</si>
  <si>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</si>
  <si>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</si>
  <si>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</si>
  <si>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</si>
  <si>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</si>
  <si>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</si>
  <si>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</si>
  <si>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</si>
  <si>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</si>
  <si>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</si>
  <si>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</si>
  <si>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</si>
  <si>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</si>
  <si>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</si>
  <si>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</si>
  <si>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</si>
  <si>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</si>
  <si>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</si>
  <si>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</si>
  <si>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</si>
  <si>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</si>
  <si>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</si>
  <si>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</si>
  <si>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</si>
  <si>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</si>
  <si>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</si>
  <si>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</si>
  <si>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</si>
  <si>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</si>
  <si>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</si>
  <si>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</si>
  <si>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</si>
  <si>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</si>
  <si>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</si>
  <si>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</si>
  <si>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</si>
  <si>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</si>
  <si>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</si>
  <si>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</si>
  <si>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</si>
  <si>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</si>
  <si>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</si>
  <si>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</si>
  <si>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</si>
  <si>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</si>
  <si>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</si>
  <si>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</si>
  <si>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</si>
  <si>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</si>
  <si>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</si>
  <si>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</si>
  <si>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</si>
  <si>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</si>
  <si>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</si>
  <si>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</si>
  <si>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</si>
  <si>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</si>
  <si>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</si>
  <si>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</si>
  <si>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</si>
  <si>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</si>
  <si>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</si>
  <si>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</si>
  <si>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</si>
  <si>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</si>
  <si>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</si>
  <si>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</si>
  <si>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</si>
  <si>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</si>
  <si>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</si>
  <si>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</si>
  <si>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</si>
  <si>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</si>
  <si>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</si>
  <si>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</si>
  <si>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</si>
  <si>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</si>
  <si>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</si>
  <si>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</si>
  <si>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</si>
  <si>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</si>
  <si>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</si>
  <si>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</si>
  <si>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</si>
  <si>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</si>
  <si>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</si>
  <si>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</si>
  <si>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</si>
  <si>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</si>
  <si>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</si>
  <si>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</si>
  <si>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</si>
  <si>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</si>
  <si>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</si>
  <si>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</si>
  <si>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</si>
  <si>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</si>
  <si>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</si>
  <si>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</si>
  <si>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</si>
  <si>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</si>
  <si>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</si>
  <si>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</si>
  <si>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</si>
  <si>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</si>
  <si>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</si>
  <si>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</si>
  <si>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</si>
  <si>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</si>
  <si>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</si>
  <si>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</si>
  <si>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</si>
  <si>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</si>
  <si>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</si>
  <si>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</si>
  <si>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</si>
  <si>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</si>
  <si>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</si>
  <si>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</si>
  <si>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</si>
  <si>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</si>
  <si>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</si>
  <si>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</si>
  <si>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</si>
  <si>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</si>
  <si>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</si>
  <si>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</si>
  <si>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</si>
  <si>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</si>
  <si>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</si>
  <si>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</si>
  <si>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</si>
  <si>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</si>
  <si>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</si>
  <si>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</si>
  <si>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</si>
  <si>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</si>
  <si>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</si>
  <si>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</si>
  <si>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</si>
  <si>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</si>
  <si>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</si>
  <si>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</si>
  <si>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</si>
  <si>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</si>
  <si>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</si>
  <si>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</si>
  <si>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</si>
  <si>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</si>
  <si>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</si>
  <si>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</si>
  <si>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</si>
  <si>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</si>
  <si>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</si>
  <si>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</si>
  <si>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</si>
  <si>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</si>
  <si>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</si>
  <si>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</si>
  <si>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</si>
  <si>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</si>
  <si>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</si>
  <si>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</si>
  <si>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</si>
  <si>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</si>
  <si>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</si>
  <si>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</si>
  <si>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</si>
  <si>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</si>
  <si>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</si>
  <si>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</si>
  <si>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</si>
  <si>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</si>
  <si>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</si>
  <si>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</si>
  <si>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</si>
  <si>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</si>
  <si>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</si>
  <si>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</si>
  <si>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</si>
  <si>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</si>
  <si>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</si>
  <si>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</si>
  <si>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</si>
  <si>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</si>
  <si>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</si>
  <si>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</si>
  <si>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</si>
  <si>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</si>
  <si>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</si>
  <si>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</si>
  <si>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</si>
  <si>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</si>
  <si>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</si>
  <si>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</si>
  <si>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</si>
  <si>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</si>
  <si>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</si>
  <si>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</si>
  <si>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</si>
  <si>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</si>
  <si>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</si>
  <si>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</si>
  <si>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</si>
  <si>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</si>
  <si>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</si>
  <si>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</si>
  <si>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</si>
  <si>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</si>
  <si>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</si>
  <si>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</si>
  <si>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</si>
  <si>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</si>
  <si>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</si>
  <si>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</si>
  <si>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</si>
  <si>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</si>
  <si>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</si>
  <si>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</si>
  <si>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</si>
  <si>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</si>
  <si>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</si>
  <si>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</si>
  <si>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</si>
  <si>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</si>
  <si>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</si>
  <si>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</si>
  <si>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</si>
  <si>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</si>
  <si>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</si>
  <si>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</si>
  <si>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</si>
  <si>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</si>
  <si>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</si>
  <si>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</si>
  <si>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</si>
  <si>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</si>
  <si>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</si>
  <si>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</si>
  <si>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</si>
  <si>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</si>
  <si>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</si>
  <si>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</si>
  <si>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</si>
  <si>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</si>
  <si>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</si>
  <si>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</si>
  <si>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</si>
  <si>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</si>
  <si>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</si>
  <si>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</si>
  <si>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</si>
  <si>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</si>
  <si>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</si>
  <si>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</si>
  <si>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</si>
  <si>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</si>
  <si>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</si>
  <si>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</si>
  <si>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</si>
  <si>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</si>
  <si>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</si>
  <si>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</si>
  <si>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</si>
  <si>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</si>
  <si>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</si>
  <si>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</si>
  <si>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</si>
  <si>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</si>
  <si>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</si>
  <si>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</si>
  <si>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</si>
  <si>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</si>
  <si>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</si>
  <si>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</si>
  <si>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</si>
  <si>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</si>
  <si>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</si>
  <si>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</si>
  <si>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</si>
  <si>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</si>
  <si>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</si>
  <si>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</si>
  <si>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</si>
  <si>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</si>
  <si>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</si>
  <si>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</si>
  <si>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</si>
  <si>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</si>
  <si>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</si>
  <si>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</si>
  <si>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</si>
  <si>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</si>
  <si>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</si>
  <si>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</si>
  <si>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</si>
  <si>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</si>
  <si>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</si>
  <si>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</si>
  <si>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</si>
  <si>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</si>
  <si>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</si>
  <si>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</si>
  <si>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</si>
  <si>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</si>
  <si>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</si>
  <si>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</si>
  <si>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</si>
  <si>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</si>
  <si>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</si>
  <si>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</si>
  <si>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</si>
  <si>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</si>
  <si>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</si>
  <si>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</si>
  <si>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</si>
  <si>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</si>
  <si>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</si>
  <si>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</si>
  <si>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</si>
  <si>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</si>
  <si>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</si>
  <si>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</si>
  <si>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</si>
  <si>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</si>
  <si>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</si>
  <si>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</si>
  <si>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</si>
  <si>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</si>
  <si>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</si>
  <si>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</si>
  <si>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</si>
  <si>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</si>
  <si>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</si>
  <si>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</si>
  <si>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</si>
  <si>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</si>
  <si>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</si>
  <si>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</si>
  <si>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</si>
  <si>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</si>
  <si>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</si>
  <si>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</si>
  <si>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</si>
  <si>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</si>
  <si>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</si>
  <si>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</si>
  <si>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</si>
  <si>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</si>
  <si>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</si>
  <si>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</si>
  <si>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</si>
  <si>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</si>
  <si>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</si>
  <si>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</si>
  <si>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</si>
  <si>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</si>
  <si>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</si>
  <si>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</si>
  <si>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</si>
  <si>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</si>
  <si>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</si>
  <si>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</si>
  <si>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</si>
  <si>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</si>
  <si>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</si>
  <si>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</si>
  <si>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</si>
  <si>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</si>
  <si>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</si>
  <si>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</si>
  <si>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</si>
  <si>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</si>
  <si>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</si>
  <si>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</si>
  <si>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</si>
  <si>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</si>
  <si>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</si>
  <si>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</si>
  <si>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</si>
  <si>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</si>
  <si>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</si>
  <si>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</si>
  <si>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</si>
  <si>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</si>
  <si>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</si>
  <si>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</si>
  <si>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</si>
  <si>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</si>
  <si>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</si>
  <si>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</si>
  <si>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</si>
  <si>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</si>
  <si>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</si>
  <si>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</si>
  <si>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</si>
  <si>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</si>
  <si>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</si>
  <si>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</si>
  <si>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</si>
  <si>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</si>
  <si>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</si>
  <si>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</si>
  <si>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</si>
  <si>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</si>
  <si>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</si>
  <si>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</si>
  <si>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</si>
  <si>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</si>
  <si>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</si>
  <si>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</si>
  <si>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</si>
  <si>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</si>
  <si>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</si>
  <si>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</si>
  <si>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</si>
  <si>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</si>
  <si>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</si>
  <si>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</si>
  <si>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</si>
  <si>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</si>
  <si>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</si>
  <si>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</si>
  <si>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</si>
  <si>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</si>
  <si>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</si>
  <si>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</si>
  <si>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</si>
  <si>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</si>
  <si>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</si>
  <si>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</si>
  <si>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</si>
  <si>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</si>
  <si>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</si>
  <si>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</si>
  <si>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</si>
  <si>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</si>
  <si>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</si>
  <si>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</si>
  <si>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</si>
  <si>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</si>
  <si>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</si>
  <si>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</si>
  <si>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</si>
  <si>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</si>
  <si>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</si>
  <si>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</si>
  <si>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</si>
  <si>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</si>
  <si>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</si>
  <si>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</si>
  <si>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</si>
  <si>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</si>
  <si>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</si>
  <si>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</si>
  <si>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</si>
  <si>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</si>
  <si>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</si>
  <si>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</si>
  <si>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</si>
  <si>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</si>
  <si>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</si>
  <si>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</si>
  <si>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</si>
  <si>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</si>
  <si>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</si>
  <si>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</si>
  <si>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</si>
  <si>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</si>
  <si>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</si>
  <si>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</si>
  <si>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</si>
  <si>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</si>
  <si>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</si>
  <si>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</si>
  <si>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</si>
  <si>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</si>
  <si>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</si>
  <si>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</si>
  <si>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</si>
  <si>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</si>
  <si>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</si>
  <si>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</si>
  <si>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</si>
  <si>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</si>
  <si>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</si>
  <si>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</si>
  <si>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</si>
  <si>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</si>
  <si>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</si>
  <si>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</si>
  <si>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</si>
  <si>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</si>
  <si>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</si>
  <si>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</si>
  <si>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</si>
  <si>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</si>
  <si>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</si>
  <si>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</si>
  <si>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</si>
  <si>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</si>
  <si>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</si>
  <si>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</si>
  <si>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</si>
  <si>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</si>
  <si>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</si>
  <si>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</si>
  <si>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</si>
  <si>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</si>
  <si>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</si>
  <si>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</si>
  <si>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</si>
  <si>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</si>
  <si>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</si>
  <si>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</si>
  <si>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</si>
  <si>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</si>
  <si>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</si>
  <si>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</si>
  <si>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</si>
  <si>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</si>
  <si>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</si>
  <si>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</si>
  <si>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</si>
  <si>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</si>
  <si>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</si>
  <si>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</si>
  <si>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</si>
  <si>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</si>
  <si>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</si>
  <si>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</si>
  <si>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</si>
  <si>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</si>
  <si>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</si>
  <si>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</si>
  <si>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</si>
  <si>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</si>
  <si>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</si>
  <si>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</si>
  <si>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</si>
  <si>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</si>
  <si>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</si>
  <si>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</si>
  <si>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</si>
  <si>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</si>
  <si>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</si>
  <si>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</si>
  <si>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</si>
  <si>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</si>
  <si>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</si>
  <si>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</si>
  <si>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</si>
  <si>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</si>
  <si>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</si>
  <si>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</si>
  <si>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</si>
  <si>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</si>
  <si>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</si>
  <si>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</si>
  <si>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</si>
  <si>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</si>
  <si>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</si>
  <si>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</si>
  <si>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</si>
  <si>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</si>
  <si>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</si>
  <si>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</si>
  <si>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</si>
  <si>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</si>
  <si>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</si>
  <si>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</si>
  <si>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</si>
  <si>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</si>
  <si>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</si>
  <si>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</si>
  <si>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</si>
  <si>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</si>
  <si>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</si>
  <si>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</si>
  <si>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</si>
  <si>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</si>
  <si>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</si>
  <si>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</si>
  <si>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</si>
  <si>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</si>
  <si>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</si>
  <si>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</si>
  <si>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</si>
  <si>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</si>
  <si>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</si>
  <si>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</si>
  <si>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</si>
  <si>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</si>
  <si>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</si>
  <si>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</si>
  <si>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</si>
  <si>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</si>
  <si>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</si>
  <si>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</si>
  <si>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</si>
  <si>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</si>
  <si>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</si>
  <si>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</si>
  <si>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</si>
  <si>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</si>
  <si>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</si>
  <si>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</si>
  <si>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</si>
  <si>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</si>
  <si>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</si>
  <si>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</si>
  <si>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</si>
  <si>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</si>
  <si>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</si>
  <si>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</si>
  <si>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</si>
  <si>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</si>
  <si>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</si>
  <si>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</si>
  <si>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</si>
  <si>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</si>
  <si>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</si>
  <si>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</si>
  <si>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</si>
  <si>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</si>
  <si>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</si>
  <si>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</si>
  <si>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</si>
  <si>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</si>
  <si>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</si>
  <si>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</si>
  <si>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</si>
  <si>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</si>
  <si>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</si>
  <si>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</si>
  <si>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</si>
  <si>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</si>
  <si>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</si>
  <si>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</si>
  <si>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</si>
  <si>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</si>
  <si>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</si>
  <si>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</si>
  <si>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</si>
  <si>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</si>
  <si>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</si>
  <si>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</si>
  <si>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</si>
  <si>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</si>
  <si>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</si>
  <si>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</si>
  <si>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</si>
  <si>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</si>
  <si>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</si>
  <si>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</si>
  <si>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</si>
  <si>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</si>
  <si>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</si>
  <si>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</si>
  <si>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</si>
  <si>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</si>
  <si>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</si>
  <si>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</si>
  <si>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</si>
  <si>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</si>
  <si>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</si>
  <si>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</si>
  <si>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</si>
  <si>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</si>
  <si>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</si>
  <si>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</si>
  <si>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</si>
  <si>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</si>
  <si>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</si>
  <si>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</si>
  <si>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</si>
  <si>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</si>
  <si>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</si>
  <si>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</si>
  <si>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</si>
  <si>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</si>
  <si>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</si>
  <si>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</si>
  <si>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</si>
  <si>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</si>
  <si>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</si>
  <si>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</si>
  <si>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</si>
  <si>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</si>
  <si>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</si>
  <si>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</si>
  <si>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</si>
  <si>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</si>
  <si>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</si>
  <si>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</si>
  <si>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</si>
  <si>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</si>
  <si>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</si>
  <si>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</si>
  <si>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</si>
  <si>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</si>
  <si>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</si>
  <si>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</si>
  <si>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</si>
  <si>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</si>
  <si>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</si>
  <si>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</si>
  <si>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</si>
  <si>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</si>
  <si>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</si>
  <si>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</si>
  <si>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</si>
  <si>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</si>
  <si>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</si>
  <si>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</si>
  <si>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</si>
  <si>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</si>
  <si>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</si>
  <si>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</si>
  <si>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</si>
  <si>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</si>
  <si>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</si>
  <si>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</si>
  <si>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</si>
  <si>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</si>
  <si>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</si>
  <si>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</si>
  <si>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</si>
  <si>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</si>
  <si>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</si>
  <si>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</si>
  <si>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</si>
  <si>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</si>
  <si>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</si>
  <si>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</si>
  <si>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</si>
  <si>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</si>
  <si>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</si>
  <si>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</si>
  <si>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</si>
  <si>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</si>
  <si>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</si>
  <si>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</si>
  <si>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</si>
  <si>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</si>
  <si>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</si>
  <si>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</si>
  <si>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</si>
  <si>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</si>
  <si>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</si>
  <si>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</si>
  <si>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</si>
  <si>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</si>
  <si>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</si>
  <si>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</si>
  <si>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</si>
  <si>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</si>
  <si>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</si>
  <si>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</si>
  <si>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</si>
  <si>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</si>
  <si>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</si>
  <si>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</si>
  <si>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</si>
  <si>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</si>
  <si>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</si>
  <si>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</si>
  <si>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</si>
  <si>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</si>
  <si>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</si>
  <si>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</si>
  <si>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</si>
  <si>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</si>
  <si>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</si>
  <si>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</si>
  <si>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</si>
  <si>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</si>
  <si>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</si>
  <si>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</si>
  <si>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</si>
  <si>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</si>
  <si>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</si>
  <si>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</si>
  <si>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</si>
  <si>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</si>
  <si>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</si>
  <si>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</si>
  <si>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</si>
  <si>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</si>
  <si>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</si>
  <si>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</si>
  <si>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</si>
  <si>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</si>
  <si>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</si>
  <si>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</si>
  <si>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</si>
  <si>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</si>
  <si>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</si>
  <si>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</si>
  <si>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</si>
  <si>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</si>
  <si>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</si>
  <si>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</si>
  <si>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</si>
  <si>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</si>
  <si>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</si>
  <si>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</si>
  <si>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</si>
  <si>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</si>
  <si>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</si>
  <si>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</si>
  <si>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</si>
  <si>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</si>
  <si>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</si>
  <si>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</si>
  <si>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</si>
  <si>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</si>
  <si>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</si>
  <si>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</si>
  <si>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</si>
  <si>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</si>
  <si>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</si>
  <si>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</si>
  <si>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</si>
  <si>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</si>
  <si>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</si>
  <si>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</si>
  <si>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</si>
  <si>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</si>
  <si>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</si>
  <si>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</si>
  <si>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</si>
  <si>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</si>
  <si>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</si>
  <si>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</si>
  <si>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</si>
  <si>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</si>
  <si>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</si>
  <si>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</si>
  <si>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</si>
  <si>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</si>
  <si>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</si>
  <si>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</si>
  <si>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</si>
  <si>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</si>
  <si>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</si>
  <si>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</si>
  <si>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</si>
  <si>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</si>
  <si>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</si>
  <si>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</si>
  <si>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</si>
  <si>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</si>
  <si>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</si>
  <si>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</si>
  <si>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</si>
  <si>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</si>
  <si>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</si>
  <si>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</si>
  <si>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</si>
  <si>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</si>
  <si>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</si>
  <si>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</si>
  <si>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</si>
  <si>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</si>
  <si>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</si>
  <si>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</si>
  <si>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</si>
  <si>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</si>
  <si>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</si>
  <si>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</si>
  <si>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</si>
  <si>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</si>
  <si>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</si>
  <si>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</si>
  <si>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</si>
  <si>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</si>
  <si>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</si>
  <si>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</si>
  <si>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</si>
  <si>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</si>
  <si>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</si>
  <si>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</si>
  <si>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</si>
  <si>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</si>
  <si>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</si>
  <si>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</si>
  <si>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</si>
  <si>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</si>
  <si>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</si>
  <si>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</si>
  <si>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</si>
  <si>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</si>
  <si>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</si>
  <si>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</si>
  <si>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</si>
  <si>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</si>
  <si>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</si>
  <si>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</si>
  <si>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</si>
  <si>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</si>
  <si>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</si>
  <si>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</si>
  <si>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</si>
  <si>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</si>
  <si>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</si>
  <si>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</si>
  <si>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</si>
  <si>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</si>
  <si>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</si>
  <si>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</si>
  <si>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</si>
  <si>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</si>
  <si>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</si>
  <si>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</si>
  <si>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</si>
  <si>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</si>
  <si>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</si>
  <si>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</si>
  <si>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</si>
  <si>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</si>
  <si>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</si>
  <si>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</si>
  <si>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</si>
  <si>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</si>
  <si>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</si>
  <si>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</si>
  <si>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</si>
  <si>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</si>
  <si>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</si>
  <si>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</si>
  <si>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</si>
  <si>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</si>
  <si>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</si>
  <si>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</si>
  <si>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</si>
  <si>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</si>
  <si>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</si>
  <si>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</si>
  <si>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</si>
  <si>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</si>
  <si>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</si>
  <si>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</si>
  <si>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</si>
  <si>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</si>
  <si>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</si>
  <si>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</si>
  <si>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</si>
  <si>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</si>
  <si>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</si>
  <si>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</si>
  <si>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</si>
  <si>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</si>
  <si>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</si>
  <si>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</si>
  <si>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</si>
  <si>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</si>
  <si>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</si>
  <si>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</si>
  <si>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</si>
  <si>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</si>
  <si>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</si>
  <si>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</si>
  <si>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</si>
  <si>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</si>
  <si>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</si>
  <si>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</si>
  <si>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</si>
  <si>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</si>
  <si>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</si>
  <si>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</si>
  <si>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</si>
  <si>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</si>
  <si>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</si>
  <si>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</si>
  <si>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</si>
  <si>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</si>
  <si>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</si>
  <si>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</si>
  <si>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</si>
  <si>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</si>
  <si>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</si>
  <si>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</si>
  <si>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</si>
  <si>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</si>
  <si>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</si>
  <si>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</si>
  <si>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</si>
  <si>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</si>
  <si>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</si>
  <si>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</si>
  <si>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</si>
  <si>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</si>
  <si>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</si>
  <si>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</si>
  <si>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</si>
  <si>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</si>
  <si>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</si>
  <si>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</si>
  <si>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</si>
  <si>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</si>
  <si>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</si>
  <si>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</si>
  <si>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</si>
  <si>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</si>
  <si>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</si>
  <si>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</si>
  <si>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</si>
  <si>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</si>
  <si>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</si>
  <si>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</si>
  <si>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</si>
  <si>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</si>
  <si>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</si>
  <si>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</si>
  <si>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</si>
  <si>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</si>
  <si>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</si>
  <si>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</si>
  <si>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</si>
  <si>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</si>
  <si>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</si>
  <si>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</si>
  <si>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</si>
  <si>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</si>
  <si>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</si>
  <si>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</si>
  <si>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</si>
  <si>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</si>
  <si>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</si>
  <si>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</si>
  <si>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</si>
  <si>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</si>
  <si>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</si>
  <si>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</si>
  <si>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</si>
  <si>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</si>
  <si>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</si>
  <si>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</si>
  <si>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</si>
  <si>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</si>
  <si>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</si>
  <si>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</si>
  <si>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</si>
  <si>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</si>
  <si>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</si>
  <si>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</si>
  <si>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</si>
  <si>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</si>
  <si>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</si>
  <si>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</si>
  <si>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</si>
  <si>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</si>
  <si>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</si>
  <si>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</si>
  <si>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</si>
  <si>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</si>
  <si>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</si>
  <si>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</si>
  <si>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</si>
  <si>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</si>
  <si>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</si>
  <si>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</si>
  <si>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</si>
  <si>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</si>
  <si>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</si>
  <si>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</si>
  <si>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</si>
  <si>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</si>
  <si>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</si>
  <si>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</si>
  <si>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</si>
  <si>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</si>
  <si>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</si>
  <si>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</si>
  <si>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</si>
  <si>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</si>
  <si>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</si>
  <si>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</si>
  <si>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</si>
  <si>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</si>
  <si>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</si>
  <si>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</si>
  <si>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</si>
  <si>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</si>
  <si>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</si>
  <si>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</si>
  <si>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</si>
  <si>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</si>
  <si>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</si>
  <si>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</si>
  <si>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</si>
  <si>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</si>
  <si>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</si>
  <si>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</si>
  <si>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</si>
  <si>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</si>
  <si>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</si>
  <si>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</si>
  <si>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</si>
  <si>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</si>
  <si>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</si>
  <si>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</si>
  <si>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</si>
  <si>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</si>
  <si>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</si>
  <si>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</si>
  <si>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</si>
  <si>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</si>
  <si>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</si>
  <si>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</si>
  <si>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</si>
  <si>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</si>
  <si>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</si>
  <si>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</si>
  <si>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</si>
  <si>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</si>
  <si>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</si>
  <si>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</si>
  <si>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</si>
  <si>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</si>
  <si>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</si>
  <si>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</si>
  <si>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</si>
  <si>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</si>
  <si>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</si>
  <si>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</si>
  <si>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</si>
  <si>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</si>
  <si>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</si>
  <si>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</si>
  <si>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</si>
  <si>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</si>
  <si>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</si>
  <si>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</si>
  <si>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</si>
  <si>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</si>
  <si>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</si>
  <si>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</si>
  <si>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</si>
  <si>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</si>
  <si>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</si>
  <si>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</si>
  <si>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</si>
  <si>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</si>
  <si>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</si>
  <si>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</si>
  <si>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</si>
  <si>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</si>
  <si>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</si>
  <si>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</si>
  <si>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</si>
  <si>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</si>
  <si>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</si>
  <si>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</si>
  <si>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</si>
  <si>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</si>
  <si>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</si>
  <si>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</si>
  <si>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</si>
  <si>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</si>
  <si>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</si>
  <si>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</si>
  <si>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</si>
  <si>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</si>
  <si>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</si>
  <si>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</si>
  <si>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</si>
  <si>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</si>
  <si>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</si>
  <si>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</si>
  <si>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</si>
  <si>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</si>
  <si>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</si>
  <si>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</si>
  <si>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</si>
  <si>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</si>
  <si>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</si>
  <si>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</si>
  <si>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</si>
  <si>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</si>
  <si>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</si>
  <si>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</si>
  <si>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</si>
  <si>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</si>
  <si>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</si>
  <si>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</si>
  <si>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</si>
  <si>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</si>
  <si>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</si>
  <si>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</si>
  <si>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</si>
  <si>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</si>
  <si>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</si>
  <si>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</si>
  <si>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</si>
  <si>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</si>
  <si>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</si>
  <si>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</si>
  <si>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</si>
  <si>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</si>
  <si>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</si>
  <si>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</si>
  <si>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</si>
  <si>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</si>
  <si>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</si>
  <si>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</si>
  <si>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</si>
  <si>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</si>
  <si>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</si>
  <si>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</si>
  <si>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</si>
  <si>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</si>
  <si>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</si>
  <si>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</si>
  <si>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</si>
  <si>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</si>
  <si>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</si>
  <si>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</si>
  <si>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</si>
  <si>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</si>
  <si>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</si>
  <si>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</si>
  <si>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</si>
  <si>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</si>
  <si>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</si>
  <si>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</si>
  <si>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</si>
  <si>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</si>
  <si>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</si>
  <si>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</si>
  <si>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</si>
  <si>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</si>
  <si>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</si>
  <si>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</si>
  <si>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</si>
  <si>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</si>
  <si>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</si>
  <si>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</si>
  <si>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</si>
  <si>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</si>
  <si>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</si>
  <si>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</si>
  <si>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</si>
  <si>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</si>
  <si>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</si>
  <si>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</si>
  <si>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</si>
  <si>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</si>
  <si>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</si>
  <si>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</si>
  <si>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</si>
  <si>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</si>
  <si>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</si>
  <si>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</si>
  <si>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</si>
  <si>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</si>
  <si>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</si>
  <si>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</si>
  <si>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</si>
  <si>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</si>
  <si>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</si>
  <si>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</si>
  <si>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</si>
  <si>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</si>
  <si>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</si>
  <si>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</si>
  <si>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</si>
  <si>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</si>
  <si>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</si>
  <si>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</si>
  <si>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</si>
  <si>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</si>
  <si>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</si>
  <si>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</si>
  <si>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</si>
  <si>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</si>
  <si>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</si>
  <si>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</si>
  <si>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</si>
  <si>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</si>
  <si>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</si>
  <si>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</si>
  <si>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</si>
  <si>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</si>
  <si>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</si>
  <si>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</si>
  <si>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</si>
  <si>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</si>
  <si>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</si>
  <si>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</si>
  <si>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</si>
  <si>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</si>
  <si>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</si>
  <si>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</si>
  <si>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</si>
  <si>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</si>
  <si>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</si>
  <si>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</si>
  <si>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</si>
  <si>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</si>
  <si>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</si>
  <si>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</si>
  <si>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</si>
  <si>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</si>
  <si>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</si>
  <si>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</si>
  <si>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</si>
  <si>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</si>
  <si>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</si>
  <si>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</si>
  <si>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</si>
  <si>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</si>
  <si>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</si>
  <si>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</si>
  <si>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</si>
  <si>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</si>
  <si>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</si>
  <si>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</si>
  <si>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</si>
  <si>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</si>
  <si>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</si>
  <si>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</si>
  <si>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</si>
  <si>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</si>
  <si>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</si>
  <si>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</si>
  <si>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</si>
  <si>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</si>
  <si>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</si>
  <si>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</si>
  <si>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</si>
  <si>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</si>
  <si>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</si>
  <si>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</si>
  <si>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</si>
  <si>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</si>
  <si>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</si>
  <si>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</si>
  <si>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</si>
  <si>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</si>
  <si>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</si>
  <si>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</si>
  <si>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</si>
  <si>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</si>
  <si>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</si>
  <si>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</si>
  <si>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</si>
  <si>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</si>
  <si>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</si>
  <si>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</si>
  <si>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</si>
  <si>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</si>
  <si>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</si>
  <si>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</si>
  <si>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</si>
  <si>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</si>
  <si>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</si>
  <si>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</si>
  <si>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</si>
  <si>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</si>
  <si>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</si>
  <si>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</si>
  <si>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</si>
  <si>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</si>
  <si>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</si>
  <si>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</si>
  <si>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</si>
  <si>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</si>
  <si>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</si>
  <si>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</si>
  <si>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</si>
  <si>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</si>
  <si>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</si>
  <si>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</si>
  <si>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</si>
  <si>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</si>
  <si>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</si>
  <si>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</si>
  <si>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</si>
  <si>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</si>
  <si>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</si>
  <si>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</si>
  <si>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</si>
  <si>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</si>
  <si>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</si>
  <si>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</si>
  <si>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</si>
  <si>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</si>
  <si>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</si>
  <si>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</si>
  <si>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</si>
  <si>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</si>
  <si>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</si>
  <si>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</si>
  <si>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</si>
  <si>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</si>
  <si>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</si>
  <si>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</si>
  <si>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</si>
  <si>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</si>
  <si>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</si>
  <si>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</si>
  <si>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</si>
  <si>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</si>
  <si>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</si>
  <si>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</si>
  <si>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</si>
  <si>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</si>
  <si>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</si>
  <si>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</si>
  <si>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</si>
  <si>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</si>
  <si>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</si>
  <si>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</si>
  <si>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</si>
  <si>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</si>
  <si>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</si>
  <si>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</si>
  <si>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</si>
  <si>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</si>
  <si>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</si>
  <si>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</si>
  <si>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</si>
  <si>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</si>
  <si>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</si>
  <si>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</si>
  <si>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</si>
  <si>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</si>
  <si>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</si>
  <si>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</si>
  <si>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</si>
  <si>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</si>
  <si>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</si>
  <si>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</si>
  <si>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</si>
  <si>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</si>
  <si>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</si>
  <si>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</si>
  <si>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</si>
  <si>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</si>
  <si>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</si>
  <si>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</si>
  <si>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</si>
  <si>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</si>
  <si>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</si>
  <si>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</si>
  <si>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</si>
  <si>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</si>
  <si>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</si>
  <si>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</si>
  <si>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</si>
  <si>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</si>
  <si>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</si>
  <si>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</si>
  <si>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</si>
  <si>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</si>
  <si>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</si>
  <si>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</si>
  <si>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</si>
  <si>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</si>
  <si>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</si>
  <si>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</si>
  <si>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</si>
  <si>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</si>
  <si>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</si>
  <si>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</si>
  <si>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</si>
  <si>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</si>
  <si>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</si>
  <si>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</si>
  <si>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</si>
  <si>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</si>
  <si>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</si>
  <si>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</si>
  <si>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</si>
  <si>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</si>
  <si>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</si>
  <si>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</si>
  <si>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</si>
  <si>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</si>
  <si>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</si>
  <si>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</si>
  <si>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</si>
  <si>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</si>
  <si>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</si>
  <si>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</si>
  <si>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</si>
  <si>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</si>
  <si>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</si>
  <si>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</si>
  <si>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</si>
  <si>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</si>
  <si>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</si>
  <si>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</si>
  <si>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</si>
  <si>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</si>
  <si>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</si>
  <si>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</si>
  <si>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</si>
  <si>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</si>
  <si>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</si>
  <si>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</si>
  <si>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</si>
  <si>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</si>
  <si>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</si>
  <si>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</si>
  <si>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</si>
  <si>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</si>
  <si>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</si>
  <si>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</si>
  <si>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</si>
  <si>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</si>
  <si>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</si>
  <si>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</si>
  <si>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</si>
  <si>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</si>
  <si>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</si>
  <si>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</si>
  <si>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</si>
  <si>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</si>
  <si>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</si>
  <si>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</si>
  <si>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</si>
  <si>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</si>
  <si>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</si>
  <si>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</si>
  <si>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</si>
  <si>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</si>
  <si>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</si>
  <si>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</si>
  <si>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</si>
  <si>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</si>
  <si>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</si>
  <si>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</si>
  <si>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</si>
  <si>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</si>
  <si>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</si>
  <si>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</si>
  <si>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</si>
  <si>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</si>
  <si>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</si>
  <si>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</si>
  <si>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</si>
  <si>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</si>
  <si>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</si>
  <si>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</si>
  <si>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</si>
  <si>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</si>
  <si>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</si>
  <si>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</si>
  <si>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</si>
  <si>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</si>
  <si>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</si>
  <si>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</si>
  <si>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</si>
  <si>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</si>
  <si>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</si>
  <si>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</si>
  <si>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</si>
  <si>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</si>
  <si>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</si>
  <si>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</si>
  <si>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</si>
  <si>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</si>
  <si>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</si>
  <si>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</si>
  <si>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</si>
  <si>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</si>
  <si>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</si>
  <si>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</si>
  <si>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</si>
  <si>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</si>
  <si>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</si>
  <si>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</si>
  <si>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</si>
  <si>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</si>
  <si>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</si>
  <si>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</si>
  <si>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</si>
  <si>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</si>
  <si>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</si>
  <si>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</si>
  <si>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</si>
  <si>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</si>
  <si>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</si>
  <si>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</si>
  <si>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</si>
  <si>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</si>
  <si>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</si>
  <si>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</si>
  <si>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</si>
  <si>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</si>
  <si>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</si>
  <si>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</si>
  <si>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</si>
  <si>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</si>
  <si>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</si>
  <si>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</si>
  <si>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</si>
  <si>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</si>
  <si>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</si>
  <si>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</si>
  <si>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</si>
  <si>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</si>
  <si>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</si>
  <si>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</si>
  <si>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</si>
  <si>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</si>
  <si>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</si>
  <si>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</si>
  <si>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</si>
  <si>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</si>
  <si>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</si>
  <si>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</si>
  <si>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</si>
  <si>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</si>
  <si>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</si>
  <si>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</si>
  <si>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</si>
  <si>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</si>
  <si>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</si>
  <si>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</si>
  <si>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</si>
  <si>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</si>
  <si>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</si>
  <si>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</si>
  <si>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</si>
  <si>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</si>
  <si>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</si>
  <si>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</si>
  <si>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</si>
  <si>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</si>
  <si>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</si>
  <si>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</si>
  <si>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</si>
  <si>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</si>
  <si>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</si>
  <si>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</si>
  <si>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</si>
  <si>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</si>
  <si>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</si>
  <si>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</si>
  <si>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</si>
  <si>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</si>
  <si>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</si>
  <si>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</si>
  <si>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</si>
  <si>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</si>
  <si>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</si>
  <si>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</si>
  <si>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</si>
  <si>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</si>
  <si>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</si>
  <si>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</si>
  <si>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</si>
  <si>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</si>
  <si>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</si>
  <si>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</si>
  <si>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</si>
  <si>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</si>
  <si>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</si>
  <si>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</si>
  <si>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</si>
  <si>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</si>
  <si>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</si>
  <si>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</si>
  <si>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</si>
  <si>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</si>
  <si>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</si>
  <si>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</si>
  <si>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</si>
  <si>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</si>
  <si>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</si>
  <si>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</si>
  <si>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</si>
  <si>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</si>
  <si>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</si>
  <si>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</si>
  <si>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</si>
  <si>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</si>
  <si>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</si>
  <si>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</si>
  <si>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</si>
  <si>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</si>
  <si>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</si>
  <si>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</si>
  <si>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</si>
  <si>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</si>
  <si>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</si>
  <si>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</si>
  <si>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</si>
  <si>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</si>
  <si>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</si>
  <si>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</si>
  <si>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</si>
  <si>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</si>
  <si>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</si>
  <si>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</si>
  <si>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</si>
  <si>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</si>
  <si>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</si>
  <si>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</si>
  <si>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</si>
  <si>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</si>
  <si>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</si>
  <si>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</si>
  <si>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</si>
  <si>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</si>
  <si>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</si>
  <si>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</si>
  <si>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</si>
  <si>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</si>
  <si>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</si>
  <si>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</si>
  <si>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</si>
  <si>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</si>
  <si>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</si>
  <si>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</si>
  <si>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</si>
  <si>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</si>
  <si>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</si>
  <si>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</si>
  <si>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</si>
  <si>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</si>
  <si>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</si>
  <si>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</si>
  <si>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</si>
  <si>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</si>
  <si>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</si>
  <si>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</si>
  <si>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</si>
  <si>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</si>
  <si>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</si>
  <si>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</si>
  <si>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</si>
  <si>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</si>
  <si>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</si>
  <si>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</si>
  <si>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</si>
  <si>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</si>
  <si>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</si>
  <si>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</si>
  <si>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</si>
  <si>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</si>
  <si>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</si>
  <si>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</si>
  <si>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</si>
  <si>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</si>
  <si>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</si>
  <si>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</si>
  <si>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</si>
  <si>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</si>
  <si>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</si>
  <si>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</si>
  <si>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</si>
  <si>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</si>
  <si>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</si>
  <si>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</si>
  <si>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</si>
  <si>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</si>
  <si>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</si>
  <si>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</si>
  <si>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</si>
  <si>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</si>
  <si>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</si>
  <si>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</si>
  <si>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</si>
  <si>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</si>
  <si>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</si>
  <si>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</si>
  <si>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</si>
  <si>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</si>
  <si>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</si>
  <si>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</si>
  <si>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</si>
  <si>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</si>
  <si>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</si>
  <si>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</si>
  <si>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</si>
  <si>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</si>
  <si>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</si>
  <si>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</si>
  <si>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</si>
  <si>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</si>
  <si>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</si>
  <si>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</si>
  <si>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</si>
  <si>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</si>
  <si>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</si>
  <si>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</si>
  <si>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</si>
  <si>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</si>
  <si>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</si>
  <si>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</si>
  <si>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</si>
  <si>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</si>
  <si>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</si>
  <si>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</si>
  <si>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</si>
  <si>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</si>
  <si>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</si>
  <si>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</si>
  <si>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</si>
  <si>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</si>
  <si>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</si>
  <si>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</si>
  <si>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</si>
  <si>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</si>
  <si>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</si>
  <si>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</si>
  <si>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</si>
  <si>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</si>
  <si>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</si>
  <si>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</si>
  <si>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</si>
  <si>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</si>
  <si>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</si>
  <si>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</si>
  <si>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</si>
  <si>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</si>
  <si>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</si>
  <si>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</si>
  <si>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</si>
  <si>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</si>
  <si>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</si>
  <si>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</si>
  <si>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</si>
  <si>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</si>
  <si>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</si>
  <si>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</si>
  <si>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</si>
  <si>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</si>
  <si>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</si>
  <si>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</si>
  <si>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</si>
  <si>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</si>
  <si>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</si>
  <si>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</si>
  <si>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</si>
  <si>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</si>
  <si>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</si>
  <si>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</si>
  <si>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</si>
  <si>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</si>
  <si>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</si>
  <si>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</si>
  <si>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</si>
  <si>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</si>
  <si>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</si>
  <si>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</si>
  <si>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</si>
  <si>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</si>
  <si>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</si>
  <si>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</si>
  <si>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</si>
  <si>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</si>
  <si>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</si>
  <si>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</si>
  <si>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</si>
  <si>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</si>
  <si>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</si>
  <si>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</si>
  <si>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</si>
  <si>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</si>
  <si>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</si>
  <si>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</si>
  <si>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</si>
  <si>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</si>
  <si>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</si>
  <si>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</si>
  <si>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</si>
  <si>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</si>
  <si>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</si>
  <si>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</si>
  <si>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</si>
  <si>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</si>
  <si>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</si>
  <si>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</si>
  <si>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</si>
  <si>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</si>
  <si>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</si>
  <si>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</si>
  <si>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</si>
  <si>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</si>
  <si>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</si>
  <si>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</si>
  <si>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</si>
  <si>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</si>
  <si>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</si>
  <si>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</si>
  <si>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</si>
  <si>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</si>
  <si>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</si>
  <si>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</si>
  <si>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</si>
  <si>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</si>
  <si>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</si>
  <si>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</si>
  <si>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</si>
  <si>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</si>
  <si>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</si>
  <si>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</si>
  <si>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</si>
  <si>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</si>
  <si>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</si>
  <si>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</si>
  <si>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</si>
  <si>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</si>
  <si>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</si>
  <si>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</si>
  <si>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</si>
  <si>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</si>
  <si>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</si>
  <si>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</si>
  <si>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</si>
  <si>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</si>
  <si>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</si>
  <si>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</si>
  <si>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</si>
  <si>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</si>
  <si>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</si>
  <si>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</si>
  <si>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</si>
  <si>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</si>
  <si>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</si>
  <si>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</si>
  <si>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</si>
  <si>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</si>
  <si>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</si>
  <si>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</si>
  <si>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</si>
  <si>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</si>
  <si>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</si>
  <si>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</si>
  <si>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</si>
  <si>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</si>
  <si>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</si>
  <si>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</si>
  <si>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</si>
  <si>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</si>
  <si>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</si>
  <si>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</si>
  <si>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</si>
  <si>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</si>
  <si>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</si>
  <si>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</si>
  <si>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</si>
  <si>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</si>
  <si>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</si>
  <si>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</si>
  <si>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</si>
  <si>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</si>
  <si>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</si>
  <si>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</si>
  <si>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</si>
  <si>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</si>
  <si>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</si>
  <si>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</si>
  <si>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</si>
  <si>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</si>
  <si>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</si>
  <si>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</si>
  <si>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</si>
  <si>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</si>
  <si>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</si>
  <si>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</si>
  <si>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</si>
  <si>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</si>
  <si>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</si>
  <si>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</si>
  <si>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</si>
  <si>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</si>
  <si>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</si>
  <si>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</si>
  <si>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</si>
  <si>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</si>
  <si>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</si>
  <si>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</si>
  <si>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</si>
  <si>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</si>
  <si>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</si>
  <si>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</si>
  <si>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</si>
  <si>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</si>
  <si>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</si>
  <si>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</si>
  <si>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</si>
  <si>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</si>
  <si>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</si>
  <si>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</si>
  <si>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</si>
  <si>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</si>
  <si>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</si>
  <si>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</si>
  <si>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</si>
  <si>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</si>
  <si>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</si>
  <si>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</si>
  <si>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</si>
  <si>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</si>
  <si>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</si>
  <si>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</si>
  <si>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</si>
  <si>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</si>
  <si>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</si>
  <si>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</si>
  <si>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</si>
  <si>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</si>
  <si>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</si>
  <si>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</si>
  <si>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</si>
  <si>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</si>
  <si>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</si>
  <si>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</si>
  <si>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</si>
  <si>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</si>
  <si>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</si>
  <si>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</si>
  <si>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</si>
  <si>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</si>
  <si>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</si>
  <si>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</si>
  <si>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</si>
  <si>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</si>
  <si>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</si>
  <si>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</si>
  <si>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</si>
  <si>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</si>
  <si>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</si>
  <si>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</si>
  <si>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</si>
  <si>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</si>
  <si>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</si>
  <si>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</si>
  <si>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</si>
  <si>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</si>
  <si>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</si>
  <si>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</si>
  <si>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</si>
  <si>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</si>
  <si>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</si>
  <si>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</si>
  <si>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</si>
  <si>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</si>
  <si>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</si>
  <si>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</si>
  <si>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</si>
  <si>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</si>
  <si>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</si>
  <si>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</si>
  <si>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</si>
  <si>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</si>
  <si>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</si>
  <si>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</si>
  <si>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</si>
  <si>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</si>
  <si>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</si>
  <si>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</si>
  <si>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</si>
  <si>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</si>
  <si>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</si>
  <si>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</si>
  <si>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</si>
  <si>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</si>
  <si>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</si>
  <si>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</si>
  <si>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</si>
  <si>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</si>
  <si>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</si>
  <si>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</si>
  <si>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</si>
  <si>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</si>
  <si>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</si>
  <si>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</si>
  <si>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</si>
  <si>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</si>
  <si>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</si>
  <si>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</si>
  <si>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</si>
  <si>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</si>
  <si>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</si>
  <si>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</si>
  <si>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</si>
  <si>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</si>
  <si>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</si>
  <si>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</si>
  <si>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</si>
  <si>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</si>
  <si>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</si>
  <si>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</si>
  <si>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</si>
  <si>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</si>
  <si>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</si>
  <si>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</si>
  <si>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</si>
  <si>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</si>
  <si>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</si>
  <si>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</si>
  <si>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</si>
  <si>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</si>
  <si>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</si>
  <si>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</si>
  <si>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</si>
  <si>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</si>
  <si>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</si>
  <si>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</si>
  <si>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</si>
  <si>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</si>
  <si>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</si>
  <si>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</si>
  <si>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</si>
  <si>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</si>
  <si>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</si>
  <si>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</si>
  <si>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</si>
  <si>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</si>
  <si>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</si>
  <si>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</si>
  <si>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</si>
  <si>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</si>
  <si>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</si>
  <si>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</si>
  <si>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</si>
  <si>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</si>
  <si>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</si>
  <si>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</si>
  <si>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</si>
  <si>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</si>
  <si>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</si>
  <si>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</si>
  <si>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</si>
  <si>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</si>
  <si>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</si>
  <si>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</si>
  <si>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</si>
  <si>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</si>
  <si>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</si>
  <si>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</si>
  <si>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</si>
  <si>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</si>
  <si>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</si>
  <si>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</si>
  <si>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</si>
  <si>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</si>
  <si>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</si>
  <si>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</si>
  <si>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</si>
  <si>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</si>
  <si>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</si>
  <si>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</si>
  <si>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</si>
  <si>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</si>
  <si>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</si>
  <si>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</si>
  <si>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</si>
  <si>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</si>
  <si>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</si>
  <si>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</si>
  <si>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</si>
  <si>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</si>
  <si>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</si>
  <si>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</si>
  <si>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</si>
  <si>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</si>
  <si>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</si>
  <si>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</si>
  <si>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</si>
  <si>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</si>
  <si>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</si>
  <si>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</si>
  <si>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</si>
  <si>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</si>
  <si>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</si>
  <si>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</si>
  <si>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</si>
  <si>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</si>
  <si>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</si>
  <si>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</si>
  <si>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</si>
  <si>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</si>
  <si>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</si>
  <si>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</si>
  <si>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</si>
  <si>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</si>
  <si>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</si>
  <si>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</si>
  <si>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</si>
  <si>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</si>
  <si>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</si>
  <si>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</si>
  <si>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</si>
  <si>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</si>
  <si>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</si>
  <si>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</si>
  <si>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</si>
  <si>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</si>
  <si>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</si>
  <si>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</si>
  <si>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</si>
  <si>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</si>
  <si>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</si>
  <si>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</si>
  <si>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</si>
  <si>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</si>
  <si>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</si>
  <si>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</si>
  <si>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</si>
  <si>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</si>
  <si>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</si>
  <si>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</si>
  <si>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</si>
  <si>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</si>
  <si>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</si>
  <si>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</si>
  <si>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</si>
  <si>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</si>
  <si>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</si>
  <si>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</si>
  <si>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</si>
  <si>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</si>
  <si>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</si>
  <si>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</si>
  <si>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</si>
  <si>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</si>
  <si>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</si>
  <si>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</si>
  <si>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</si>
  <si>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</si>
  <si>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</si>
  <si>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</si>
  <si>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</si>
  <si>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</si>
  <si>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</si>
  <si>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</si>
  <si>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</si>
  <si>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</si>
  <si>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</si>
  <si>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</si>
  <si>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</si>
  <si>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</si>
  <si>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</si>
  <si>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</si>
  <si>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</si>
  <si>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</si>
  <si>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</si>
  <si>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</si>
  <si>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</si>
  <si>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</si>
  <si>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</si>
  <si>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</si>
  <si>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</si>
  <si>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</si>
  <si>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</si>
  <si>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</si>
  <si>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</si>
  <si>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</si>
  <si>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</si>
  <si>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</si>
  <si>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</si>
  <si>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</si>
  <si>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</si>
  <si>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</si>
  <si>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</si>
  <si>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</si>
  <si>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</si>
  <si>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</si>
  <si>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</si>
  <si>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</si>
  <si>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</si>
  <si>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</si>
  <si>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</si>
  <si>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</si>
  <si>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</si>
  <si>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</si>
  <si>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</si>
  <si>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</si>
  <si>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</si>
  <si>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</si>
  <si>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</si>
  <si>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</si>
  <si>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</si>
  <si>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</si>
  <si>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</si>
  <si>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</si>
  <si>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</si>
  <si>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</si>
  <si>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</si>
  <si>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</si>
  <si>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</si>
  <si>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</si>
  <si>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</si>
  <si>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</si>
  <si>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</si>
  <si>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</si>
  <si>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</si>
  <si>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</si>
  <si>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</si>
  <si>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</si>
  <si>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</si>
  <si>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</si>
  <si>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</si>
  <si>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</si>
  <si>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</si>
  <si>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</si>
  <si>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</si>
  <si>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</si>
  <si>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</si>
  <si>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</si>
  <si>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</si>
  <si>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</si>
  <si>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</si>
  <si>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</si>
  <si>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</si>
  <si>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</si>
  <si>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</si>
  <si>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</si>
  <si>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</si>
  <si>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</si>
  <si>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</si>
  <si>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</si>
  <si>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</si>
  <si>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</si>
  <si>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</si>
  <si>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</si>
  <si>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</si>
  <si>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</si>
  <si>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</si>
  <si>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</si>
  <si>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</si>
  <si>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</si>
  <si>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</si>
  <si>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</si>
  <si>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</si>
  <si>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</si>
  <si>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</si>
  <si>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</si>
  <si>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</si>
  <si>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</si>
  <si>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</si>
  <si>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</si>
  <si>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</si>
  <si>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</si>
  <si>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</si>
  <si>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</si>
  <si>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</si>
  <si>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</si>
  <si>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</si>
  <si>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</si>
  <si>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</si>
  <si>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</si>
  <si>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</si>
  <si>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</si>
  <si>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</si>
  <si>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</si>
  <si>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</si>
  <si>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</si>
  <si>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</si>
  <si>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</si>
  <si>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</si>
  <si>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</si>
  <si>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</si>
  <si>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</si>
  <si>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</si>
  <si>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</si>
  <si>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</si>
  <si>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</si>
  <si>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</si>
  <si>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</si>
  <si>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</si>
  <si>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</si>
  <si>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</si>
  <si>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</si>
  <si>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</si>
  <si>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</si>
  <si>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</si>
  <si>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</si>
  <si>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</si>
  <si>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</si>
  <si>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</si>
  <si>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</si>
  <si>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</si>
  <si>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</si>
  <si>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</si>
  <si>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</si>
  <si>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</si>
  <si>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</si>
  <si>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</si>
  <si>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</si>
  <si>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</si>
  <si>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</si>
  <si>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</si>
  <si>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</si>
  <si>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</si>
  <si>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</si>
  <si>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</si>
  <si>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</si>
  <si>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</si>
  <si>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</si>
  <si>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</si>
  <si>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</si>
  <si>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</si>
  <si>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</si>
  <si>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</si>
  <si>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</si>
  <si>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</si>
  <si>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</si>
  <si>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</si>
  <si>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</si>
  <si>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</si>
  <si>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</si>
  <si>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</si>
  <si>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</si>
  <si>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</si>
  <si>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</si>
  <si>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</si>
  <si>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</si>
  <si>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</si>
  <si>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</si>
  <si>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</si>
  <si>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</si>
  <si>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</si>
  <si>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</si>
  <si>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</si>
  <si>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</si>
  <si>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</si>
  <si>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</si>
  <si>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</si>
  <si>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</si>
  <si>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</si>
  <si>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</si>
  <si>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</si>
  <si>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</si>
  <si>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</si>
  <si>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</si>
  <si>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</si>
  <si>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</si>
  <si>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</si>
  <si>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</si>
  <si>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</si>
  <si>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</si>
  <si>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</si>
  <si>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</si>
  <si>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</si>
  <si>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</si>
  <si>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</si>
  <si>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</si>
  <si>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</si>
  <si>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</si>
  <si>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</si>
  <si>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</si>
  <si>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</si>
  <si>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</si>
  <si>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</si>
  <si>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</si>
  <si>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</si>
  <si>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</si>
  <si>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</si>
  <si>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</si>
  <si>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</si>
  <si>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</si>
  <si>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</si>
  <si>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</si>
  <si>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</si>
  <si>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</si>
  <si>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</si>
  <si>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</si>
  <si>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</si>
  <si>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</si>
  <si>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</si>
  <si>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</si>
  <si>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</si>
  <si>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</si>
  <si>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</si>
  <si>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</si>
  <si>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</si>
  <si>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</si>
  <si>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</si>
  <si>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</si>
  <si>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</si>
  <si>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</si>
  <si>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</si>
  <si>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</si>
  <si>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</si>
  <si>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</si>
  <si>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</si>
  <si>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</si>
  <si>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</si>
  <si>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</si>
  <si>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</si>
  <si>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</si>
  <si>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</si>
  <si>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</si>
  <si>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</si>
  <si>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</si>
  <si>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</si>
  <si>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</si>
  <si>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</si>
  <si>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</si>
  <si>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</si>
  <si>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</si>
  <si>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</si>
  <si>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</si>
  <si>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</si>
  <si>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</si>
  <si>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</si>
  <si>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</si>
  <si>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</si>
  <si>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</si>
  <si>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</si>
  <si>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</si>
  <si>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</si>
  <si>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</si>
  <si>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</si>
  <si>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</si>
  <si>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</si>
  <si>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</si>
  <si>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</si>
  <si>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</si>
  <si>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</si>
  <si>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</si>
  <si>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</si>
  <si>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</si>
  <si>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</si>
  <si>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</si>
  <si>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</si>
  <si>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</si>
  <si>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</si>
  <si>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</si>
  <si>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</si>
  <si>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</si>
  <si>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</si>
  <si>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</si>
  <si>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</si>
  <si>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</si>
  <si>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</si>
  <si>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</si>
  <si>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</si>
  <si>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</si>
  <si>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</si>
  <si>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</si>
  <si>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</si>
  <si>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</si>
  <si>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</si>
  <si>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</si>
  <si>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</si>
  <si>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</si>
  <si>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</si>
  <si>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</si>
  <si>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</si>
  <si>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</si>
  <si>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</si>
  <si>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</si>
  <si>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</si>
  <si>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</si>
  <si>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</si>
  <si>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</si>
  <si>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</si>
  <si>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</si>
  <si>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</si>
  <si>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</si>
  <si>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</si>
  <si>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</si>
  <si>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</si>
  <si>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</si>
  <si>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</si>
  <si>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</si>
  <si>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</si>
  <si>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</si>
  <si>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</si>
  <si>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</si>
  <si>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</si>
  <si>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</si>
  <si>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</si>
  <si>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</si>
  <si>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</si>
  <si>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</si>
  <si>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</si>
  <si>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</si>
  <si>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</si>
  <si>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</si>
  <si>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</si>
  <si>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</si>
  <si>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</si>
  <si>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</si>
  <si>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</si>
  <si>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</si>
  <si>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</si>
  <si>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</si>
  <si>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</si>
  <si>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</si>
  <si>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</si>
  <si>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</si>
  <si>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</si>
  <si>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</si>
  <si>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</si>
  <si>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</si>
  <si>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</si>
  <si>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</si>
  <si>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</si>
  <si>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</si>
  <si>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</si>
  <si>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</si>
  <si>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</si>
  <si>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</si>
  <si>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</si>
  <si>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</si>
  <si>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</si>
  <si>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</si>
  <si>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</si>
  <si>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</si>
  <si>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</si>
  <si>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</si>
  <si>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</si>
  <si>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</si>
  <si>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</si>
  <si>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</si>
  <si>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</si>
  <si>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</si>
  <si>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</si>
  <si>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</si>
  <si>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</si>
  <si>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</si>
  <si>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</si>
  <si>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</si>
  <si>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</si>
  <si>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</si>
  <si>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</si>
  <si>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</si>
  <si>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</si>
  <si>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</si>
  <si>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</si>
  <si>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</si>
  <si>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</si>
  <si>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</si>
  <si>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</si>
  <si>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</si>
  <si>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</si>
  <si>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</si>
  <si>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</si>
  <si>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</si>
  <si>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</si>
  <si>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</si>
  <si>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</si>
  <si>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</si>
  <si>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</si>
  <si>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</si>
  <si>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</si>
  <si>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</si>
  <si>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</si>
  <si>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</si>
  <si>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</si>
  <si>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</si>
  <si>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</si>
  <si>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</si>
  <si>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</si>
  <si>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</si>
  <si>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</si>
  <si>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</si>
  <si>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</si>
  <si>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</si>
  <si>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</si>
  <si>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</si>
  <si>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</si>
  <si>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</si>
  <si>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</si>
  <si>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</si>
  <si>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</si>
  <si>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</si>
  <si>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</si>
  <si>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</si>
  <si>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</si>
  <si>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</si>
  <si>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</si>
  <si>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</si>
  <si>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</si>
  <si>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</si>
  <si>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</si>
  <si>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</si>
  <si>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</si>
  <si>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</si>
  <si>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</si>
  <si>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</si>
  <si>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</si>
  <si>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</si>
  <si>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</si>
  <si>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</si>
  <si>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</si>
  <si>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</si>
  <si>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</si>
  <si>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</si>
  <si>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</si>
  <si>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</si>
  <si>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</si>
  <si>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</si>
  <si>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</si>
  <si>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</si>
  <si>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</si>
  <si>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</si>
  <si>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</si>
  <si>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</si>
  <si>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</si>
  <si>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</si>
  <si>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</si>
  <si>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</si>
  <si>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</si>
  <si>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</si>
  <si>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</si>
  <si>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</si>
  <si>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</si>
  <si>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</si>
  <si>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</si>
  <si>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</si>
  <si>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</si>
  <si>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</si>
  <si>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</si>
  <si>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</si>
  <si>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</si>
  <si>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</si>
  <si>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</si>
  <si>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</si>
  <si>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</si>
  <si>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</si>
  <si>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</si>
  <si>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</si>
  <si>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</si>
  <si>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</si>
  <si>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</si>
  <si>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</si>
  <si>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</si>
  <si>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</si>
  <si>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</si>
  <si>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</si>
  <si>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</si>
  <si>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</si>
  <si>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</si>
  <si>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</si>
  <si>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</si>
  <si>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</si>
  <si>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</si>
  <si>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</si>
  <si>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</si>
  <si>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</si>
  <si>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</si>
  <si>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</si>
  <si>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</si>
  <si>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</si>
  <si>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</si>
  <si>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</si>
  <si>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</si>
  <si>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</si>
  <si>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</si>
  <si>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</si>
  <si>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</si>
  <si>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</si>
  <si>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</si>
  <si>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</si>
  <si>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</si>
  <si>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</si>
  <si>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</si>
  <si>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</si>
  <si>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</si>
  <si>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</si>
  <si>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</si>
  <si>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</si>
  <si>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</si>
  <si>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</si>
  <si>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</si>
  <si>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</si>
  <si>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</si>
  <si>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</si>
  <si>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</si>
  <si>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</si>
  <si>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</si>
  <si>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</si>
  <si>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</si>
  <si>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</si>
  <si>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</si>
  <si>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</si>
  <si>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</si>
  <si>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</si>
  <si>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</si>
  <si>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</si>
  <si>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</si>
  <si>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</si>
  <si>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</si>
  <si>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</si>
  <si>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</si>
  <si>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</si>
  <si>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</si>
  <si>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</si>
  <si>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</si>
  <si>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</si>
  <si>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</si>
  <si>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</si>
  <si>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</si>
  <si>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</si>
  <si>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</si>
  <si>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</si>
  <si>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</si>
  <si>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</si>
  <si>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</si>
  <si>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</si>
  <si>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</si>
  <si>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</si>
  <si>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</si>
  <si>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</si>
  <si>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</si>
  <si>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</si>
  <si>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</si>
  <si>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</si>
  <si>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</si>
  <si>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</si>
  <si>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</si>
  <si>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</si>
  <si>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</si>
  <si>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</si>
  <si>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</si>
  <si>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</si>
  <si>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</si>
  <si>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</si>
  <si>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</si>
  <si>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</si>
  <si>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</si>
  <si>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</si>
  <si>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</si>
  <si>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</si>
  <si>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</si>
  <si>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</si>
  <si>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</si>
  <si>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</si>
  <si>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</si>
  <si>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</si>
  <si>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</si>
  <si>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</si>
  <si>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</si>
  <si>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</si>
  <si>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</si>
  <si>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</si>
  <si>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</si>
  <si>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</si>
  <si>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</si>
  <si>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</si>
  <si>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</si>
  <si>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</si>
  <si>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</si>
  <si>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</si>
  <si>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</si>
  <si>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</si>
  <si>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</si>
  <si>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</si>
  <si>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</si>
  <si>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</si>
  <si>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</si>
  <si>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</si>
  <si>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</si>
  <si>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</si>
  <si>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</si>
  <si>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</si>
  <si>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</si>
  <si>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</si>
  <si>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</si>
  <si>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</si>
  <si>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</si>
  <si>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</si>
  <si>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</si>
  <si>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</si>
  <si>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</si>
  <si>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</si>
  <si>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</si>
  <si>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</si>
  <si>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</si>
  <si>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</si>
  <si>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</si>
  <si>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</si>
  <si>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</si>
  <si>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</si>
  <si>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</si>
  <si>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</si>
  <si>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</si>
  <si>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</si>
  <si>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</si>
  <si>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</si>
  <si>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</si>
  <si>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</si>
  <si>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</si>
  <si>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</si>
  <si>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</si>
  <si>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</si>
  <si>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</si>
  <si>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</si>
  <si>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</si>
  <si>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</si>
  <si>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</si>
  <si>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</si>
  <si>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</si>
  <si>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</si>
  <si>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</si>
  <si>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</si>
  <si>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</si>
  <si>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</si>
  <si>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</si>
  <si>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</si>
  <si>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</si>
  <si>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</si>
  <si>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</si>
  <si>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</si>
  <si>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</si>
  <si>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</si>
  <si>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</si>
  <si>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</si>
  <si>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</si>
  <si>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</si>
  <si>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</si>
  <si>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</si>
  <si>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</si>
  <si>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</si>
  <si>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</si>
  <si>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</si>
  <si>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</si>
  <si>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</si>
  <si>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</si>
  <si>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</si>
  <si>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</si>
  <si>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</si>
  <si>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</si>
  <si>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</si>
  <si>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</si>
  <si>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</si>
  <si>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</si>
  <si>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</si>
  <si>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</si>
  <si>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</si>
  <si>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</si>
  <si>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</si>
  <si>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</si>
  <si>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</si>
  <si>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</si>
  <si>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</si>
  <si>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</si>
  <si>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</si>
  <si>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</si>
  <si>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</si>
  <si>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</si>
  <si>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</si>
  <si>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</si>
  <si>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</si>
  <si>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</si>
  <si>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</si>
  <si>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</si>
  <si>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</si>
  <si>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</si>
  <si>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</si>
  <si>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</si>
  <si>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</si>
  <si>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</si>
  <si>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</si>
  <si>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</si>
  <si>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</si>
  <si>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</si>
  <si>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</si>
  <si>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</si>
  <si>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</si>
  <si>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</si>
  <si>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</si>
  <si>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</si>
  <si>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</si>
  <si>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</si>
  <si>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</si>
  <si>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</si>
  <si>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</si>
  <si>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</si>
  <si>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</si>
  <si>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</si>
  <si>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</si>
  <si>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</si>
  <si>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</si>
  <si>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</si>
  <si>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</si>
  <si>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</si>
  <si>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</si>
  <si>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</si>
  <si>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</si>
  <si>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</si>
  <si>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</si>
  <si>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</si>
  <si>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</si>
  <si>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</si>
  <si>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</si>
  <si>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</si>
  <si>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</si>
  <si>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</si>
  <si>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</si>
  <si>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</si>
  <si>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</si>
  <si>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</si>
  <si>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</si>
  <si>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</si>
  <si>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</si>
  <si>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</si>
  <si>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</si>
  <si>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</si>
  <si>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</si>
  <si>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</si>
  <si>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</si>
  <si>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</si>
  <si>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</si>
  <si>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</si>
  <si>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</si>
  <si>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</si>
  <si>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</si>
  <si>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</si>
  <si>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</si>
  <si>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</si>
  <si>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</si>
  <si>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</si>
  <si>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</si>
  <si>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</si>
  <si>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</si>
  <si>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</si>
  <si>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</si>
  <si>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</si>
  <si>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</si>
  <si>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</si>
  <si>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</si>
  <si>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</si>
  <si>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</si>
  <si>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</si>
  <si>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</si>
  <si>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</si>
  <si>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</si>
  <si>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</si>
  <si>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</si>
  <si>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</si>
  <si>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</si>
  <si>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</si>
  <si>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</si>
  <si>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</si>
  <si>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</si>
  <si>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</si>
  <si>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</si>
  <si>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</si>
  <si>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</si>
  <si>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</si>
  <si>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</si>
  <si>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</si>
  <si>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</si>
  <si>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</si>
  <si>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</si>
  <si>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</si>
  <si>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</si>
  <si>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</si>
  <si>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</si>
  <si>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</si>
  <si>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</si>
  <si>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</si>
  <si>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</si>
  <si>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</si>
  <si>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</si>
  <si>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</si>
  <si>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</si>
  <si>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</si>
  <si>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</si>
  <si>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</si>
  <si>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</si>
  <si>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</si>
  <si>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</si>
  <si>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</si>
  <si>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</si>
  <si>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</si>
  <si>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</si>
  <si>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</si>
  <si>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</si>
  <si>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</si>
  <si>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</si>
  <si>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</si>
  <si>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</si>
  <si>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</si>
  <si>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</si>
  <si>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</si>
  <si>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</si>
  <si>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</si>
  <si>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</si>
  <si>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</si>
  <si>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</si>
  <si>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</si>
  <si>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</si>
  <si>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</si>
  <si>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</si>
  <si>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</si>
  <si>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</si>
  <si>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</si>
  <si>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</si>
  <si>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</si>
  <si>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</si>
  <si>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</si>
  <si>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</si>
  <si>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</si>
  <si>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</si>
  <si>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</si>
  <si>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</si>
  <si>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</si>
  <si>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</si>
  <si>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</si>
  <si>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</si>
  <si>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</si>
  <si>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</si>
  <si>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</si>
  <si>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</si>
  <si>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</si>
  <si>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</si>
  <si>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</si>
  <si>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</si>
  <si>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</si>
  <si>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</si>
  <si>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</si>
  <si>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</si>
  <si>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</si>
  <si>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</si>
  <si>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</si>
  <si>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</si>
  <si>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</si>
  <si>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</si>
  <si>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</si>
  <si>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</si>
  <si>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</si>
  <si>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</si>
  <si>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</si>
  <si>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</si>
  <si>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</si>
  <si>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</si>
  <si>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</si>
  <si>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</si>
  <si>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</si>
  <si>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</si>
  <si>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</si>
  <si>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</si>
  <si>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</si>
  <si>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</si>
  <si>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</si>
  <si>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</si>
  <si>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</si>
  <si>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</si>
  <si>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</si>
  <si>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</si>
  <si>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</si>
  <si>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</si>
  <si>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</si>
  <si>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</si>
  <si>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</si>
  <si>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</si>
  <si>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</si>
  <si>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</si>
  <si>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</si>
  <si>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</si>
  <si>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</si>
  <si>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</si>
  <si>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</si>
  <si>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</si>
  <si>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</si>
  <si>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</si>
  <si>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</si>
  <si>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</si>
  <si>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</si>
  <si>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</si>
  <si>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</si>
  <si>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</si>
  <si>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</si>
  <si>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</si>
  <si>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</si>
  <si>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</si>
  <si>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</si>
  <si>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</si>
  <si>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</si>
  <si>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</si>
  <si>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</si>
  <si>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</si>
  <si>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</si>
  <si>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</si>
  <si>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</si>
  <si>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</si>
  <si>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</si>
  <si>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</si>
  <si>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</si>
  <si>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</si>
  <si>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</si>
  <si>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</si>
  <si>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</si>
  <si>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</si>
  <si>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</si>
  <si>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</si>
  <si>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</si>
  <si>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</si>
  <si>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</si>
  <si>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</si>
  <si>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</si>
  <si>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</si>
  <si>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</si>
  <si>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</si>
  <si>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</si>
  <si>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</si>
  <si>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</si>
  <si>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</si>
  <si>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</si>
  <si>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</si>
  <si>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</si>
  <si>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</si>
  <si>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</si>
  <si>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</si>
  <si>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</si>
  <si>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</si>
  <si>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</si>
  <si>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</si>
  <si>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</si>
  <si>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</si>
  <si>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</si>
  <si>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</si>
  <si>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</si>
  <si>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</si>
  <si>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</si>
  <si>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</si>
  <si>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</si>
  <si>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</si>
  <si>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</si>
  <si>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</si>
  <si>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</si>
  <si>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</si>
  <si>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</si>
  <si>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</si>
  <si>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</si>
  <si>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</si>
  <si>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</si>
  <si>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</si>
  <si>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</si>
  <si>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</si>
  <si>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</si>
  <si>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</si>
  <si>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</si>
  <si>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</si>
  <si>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</si>
  <si>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</si>
  <si>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</si>
  <si>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</si>
  <si>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</si>
  <si>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</si>
  <si>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</si>
  <si>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</si>
  <si>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</si>
  <si>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</si>
  <si>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</si>
  <si>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</si>
  <si>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</si>
  <si>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</si>
  <si>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</si>
  <si>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</si>
  <si>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</si>
  <si>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</si>
  <si>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</si>
  <si>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</si>
  <si>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</si>
  <si>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</si>
  <si>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</si>
  <si>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</si>
  <si>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</si>
  <si>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</si>
  <si>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</si>
  <si>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</si>
  <si>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</si>
  <si>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</si>
  <si>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</si>
  <si>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</si>
  <si>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</si>
  <si>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</si>
  <si>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</si>
  <si>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</si>
  <si>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</si>
  <si>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</si>
  <si>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</si>
  <si>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</si>
  <si>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</si>
  <si>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</si>
  <si>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</si>
  <si>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</si>
  <si>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</si>
  <si>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</si>
  <si>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</si>
  <si>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</si>
  <si>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</si>
  <si>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</si>
  <si>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</si>
  <si>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</si>
  <si>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</si>
  <si>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</si>
  <si>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</si>
  <si>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</si>
  <si>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</si>
  <si>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</si>
  <si>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</si>
  <si>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</si>
  <si>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</si>
  <si>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</si>
  <si>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</si>
  <si>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</si>
  <si>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</si>
  <si>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</si>
  <si>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</si>
  <si>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</si>
  <si>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</si>
  <si>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</si>
  <si>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</si>
  <si>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</si>
  <si>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</si>
  <si>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</si>
  <si>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</si>
  <si>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</si>
  <si>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</si>
  <si>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</si>
  <si>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</si>
  <si>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</si>
  <si>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</si>
  <si>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</si>
  <si>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</si>
  <si>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</si>
  <si>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</si>
  <si>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</si>
  <si>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</si>
  <si>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</si>
  <si>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</si>
  <si>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</si>
  <si>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</si>
  <si>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</si>
  <si>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</si>
  <si>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</si>
  <si>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</si>
  <si>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</si>
  <si>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</si>
  <si>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</si>
  <si>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</si>
  <si>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</si>
  <si>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</si>
  <si>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</si>
  <si>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</si>
  <si>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</si>
  <si>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</si>
  <si>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</si>
  <si>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</si>
  <si>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</si>
  <si>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</si>
  <si>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</si>
  <si>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</si>
  <si>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</si>
  <si>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</si>
  <si>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</si>
  <si>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</si>
  <si>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</si>
  <si>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</si>
  <si>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</si>
  <si>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</si>
  <si>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</si>
  <si>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</si>
  <si>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</si>
  <si>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</si>
  <si>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</si>
  <si>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</si>
  <si>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</si>
  <si>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</si>
  <si>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</si>
  <si>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</si>
  <si>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</si>
  <si>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</si>
  <si>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</si>
  <si>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</si>
  <si>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</si>
  <si>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</si>
  <si>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</si>
  <si>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</si>
  <si>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</si>
  <si>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</si>
  <si>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</si>
  <si>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</si>
  <si>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</si>
  <si>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</si>
  <si>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</si>
  <si>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</si>
  <si>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</si>
  <si>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</si>
  <si>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</si>
  <si>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</si>
  <si>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</si>
  <si>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</si>
  <si>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</si>
  <si>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</si>
  <si>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</si>
  <si>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</si>
  <si>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</si>
  <si>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</si>
  <si>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</si>
  <si>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</si>
  <si>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</si>
  <si>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</si>
  <si>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</si>
  <si>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</si>
  <si>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</si>
  <si>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</si>
  <si>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</si>
  <si>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</si>
  <si>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</si>
  <si>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</si>
  <si>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</si>
  <si>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</si>
  <si>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</si>
  <si>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</si>
  <si>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</si>
  <si>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</si>
  <si>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</si>
  <si>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</si>
  <si>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</si>
  <si>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</si>
  <si>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</si>
  <si>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</si>
  <si>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</si>
  <si>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</si>
  <si>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</si>
  <si>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</si>
  <si>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</si>
  <si>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</si>
  <si>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</si>
  <si>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</si>
  <si>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</si>
  <si>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</si>
  <si>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</si>
  <si>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</si>
  <si>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</si>
  <si>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</si>
  <si>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</si>
  <si>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</si>
  <si>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</si>
  <si>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</si>
  <si>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</si>
  <si>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</si>
  <si>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</si>
  <si>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</si>
  <si>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</si>
  <si>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</si>
  <si>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</si>
  <si>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</si>
  <si>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</si>
  <si>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</si>
  <si>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</si>
  <si>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</si>
  <si>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</si>
  <si>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</si>
  <si>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</si>
  <si>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</si>
  <si>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</si>
  <si>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</si>
  <si>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</si>
  <si>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</si>
  <si>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</si>
  <si>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</si>
  <si>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</si>
  <si>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</si>
  <si>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</si>
  <si>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</si>
  <si>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</si>
  <si>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</si>
  <si>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</si>
  <si>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</si>
  <si>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</si>
  <si>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</si>
  <si>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</si>
  <si>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</si>
  <si>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</si>
  <si>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</si>
  <si>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</si>
  <si>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</si>
  <si>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</si>
  <si>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</si>
  <si>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</si>
  <si>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</si>
  <si>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</si>
  <si>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</si>
  <si>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</si>
  <si>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</si>
  <si>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</si>
  <si>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</si>
  <si>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</si>
  <si>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</si>
  <si>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</si>
  <si>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</si>
  <si>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</si>
  <si>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</si>
  <si>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</si>
  <si>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</si>
  <si>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</si>
  <si>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</si>
  <si>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</si>
  <si>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</si>
  <si>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</si>
  <si>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</si>
  <si>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</si>
  <si>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</si>
  <si>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</si>
  <si>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</si>
  <si>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</si>
  <si>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</si>
  <si>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</si>
  <si>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</si>
  <si>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</si>
  <si>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</si>
  <si>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</si>
  <si>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</si>
  <si>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</si>
  <si>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</si>
  <si>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</si>
  <si>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</si>
  <si>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</si>
  <si>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</si>
  <si>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</si>
  <si>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</si>
  <si>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</si>
  <si>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</si>
  <si>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</si>
  <si>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</si>
  <si>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</si>
  <si>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</si>
  <si>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</si>
  <si>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</si>
  <si>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</si>
  <si>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</si>
  <si>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</si>
  <si>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</si>
  <si>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</si>
  <si>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</si>
  <si>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</si>
  <si>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</si>
  <si>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</si>
  <si>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</si>
  <si>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</si>
  <si>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</si>
  <si>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</si>
  <si>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</si>
  <si>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</si>
  <si>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</si>
  <si>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</si>
  <si>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</si>
  <si>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</si>
  <si>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</si>
  <si>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</si>
  <si>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</si>
  <si>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</si>
  <si>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</si>
  <si>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</si>
  <si>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</si>
  <si>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</si>
  <si>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</si>
  <si>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</si>
  <si>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</si>
  <si>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</si>
  <si>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</si>
  <si>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</si>
  <si>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</si>
  <si>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</si>
  <si>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</si>
  <si>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</si>
  <si>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</si>
  <si>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</si>
  <si>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</si>
  <si>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</si>
  <si>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</si>
  <si>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</si>
  <si>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</si>
  <si>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</si>
  <si>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</si>
  <si>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</si>
  <si>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</si>
  <si>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</si>
  <si>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</si>
  <si>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</si>
  <si>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</si>
  <si>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</si>
  <si>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</si>
  <si>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</si>
  <si>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</si>
  <si>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</si>
  <si>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</si>
  <si>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</si>
  <si>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</si>
  <si>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</si>
  <si>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</si>
  <si>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</si>
  <si>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</si>
  <si>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</si>
  <si>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</si>
  <si>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</si>
  <si>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</si>
  <si>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</si>
  <si>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</si>
  <si>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</si>
  <si>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</si>
  <si>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</si>
  <si>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</si>
  <si>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</si>
  <si>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</si>
  <si>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</si>
  <si>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</si>
  <si>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</si>
  <si>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</si>
  <si>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</si>
  <si>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</si>
  <si>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</si>
  <si>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</si>
  <si>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</si>
  <si>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</si>
  <si>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</si>
  <si>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</si>
  <si>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</si>
  <si>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</si>
  <si>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</si>
  <si>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</si>
  <si>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</si>
  <si>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</si>
  <si>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</si>
  <si>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</si>
  <si>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</si>
  <si>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</si>
  <si>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</si>
  <si>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</si>
  <si>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</si>
  <si>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</si>
  <si>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</si>
  <si>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</si>
  <si>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</si>
  <si>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</si>
  <si>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</si>
  <si>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</si>
  <si>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</si>
  <si>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</si>
  <si>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</si>
  <si>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</si>
  <si>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</si>
  <si>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</si>
  <si>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</si>
  <si>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</si>
  <si>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</si>
  <si>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</si>
  <si>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</si>
  <si>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</si>
  <si>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</si>
  <si>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</si>
  <si>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</si>
  <si>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</si>
  <si>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</si>
  <si>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</si>
  <si>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</si>
  <si>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</si>
  <si>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</si>
  <si>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</si>
  <si>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</si>
  <si>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</si>
  <si>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</si>
  <si>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</si>
  <si>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</si>
  <si>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</si>
  <si>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</si>
  <si>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</si>
  <si>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</si>
  <si>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</si>
  <si>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</si>
  <si>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</si>
  <si>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</si>
  <si>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</si>
  <si>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</si>
  <si>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</si>
  <si>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</si>
  <si>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</si>
  <si>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</si>
  <si>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</si>
  <si>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</si>
  <si>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</si>
  <si>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</si>
  <si>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</si>
  <si>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</si>
  <si>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</si>
  <si>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</si>
  <si>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</si>
  <si>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</si>
  <si>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</si>
  <si>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</si>
  <si>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</si>
  <si>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</si>
  <si>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</si>
  <si>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</si>
  <si>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</si>
  <si>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</si>
  <si>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</si>
  <si>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</si>
  <si>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</si>
  <si>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</si>
  <si>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</si>
  <si>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</si>
  <si>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</si>
  <si>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</si>
  <si>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</si>
  <si>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</si>
  <si>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</si>
  <si>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</si>
  <si>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</si>
  <si>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</si>
  <si>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</si>
  <si>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</si>
  <si>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</si>
  <si>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</si>
  <si>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</si>
  <si>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</si>
  <si>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</si>
  <si>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</si>
  <si>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</si>
  <si>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</si>
  <si>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</si>
  <si>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</si>
  <si>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</si>
  <si>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</si>
  <si>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</si>
  <si>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</si>
  <si>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</si>
  <si>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</si>
  <si>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</si>
  <si>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</si>
  <si>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</si>
  <si>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</si>
  <si>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</si>
  <si>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</si>
  <si>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</si>
  <si>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</si>
  <si>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</si>
  <si>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</si>
  <si>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</si>
  <si>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</si>
  <si>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</si>
  <si>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</si>
  <si>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</si>
  <si>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</si>
  <si>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</si>
  <si>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</si>
  <si>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</si>
  <si>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</si>
  <si>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</si>
  <si>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</si>
  <si>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</si>
  <si>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</si>
  <si>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</si>
  <si>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</si>
  <si>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</si>
  <si>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</si>
  <si>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</si>
  <si>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</si>
  <si>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</si>
  <si>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</si>
  <si>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</si>
  <si>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</si>
  <si>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</si>
  <si>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</si>
  <si>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</si>
  <si>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</si>
  <si>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</si>
  <si>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</si>
  <si>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</si>
  <si>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</si>
  <si>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</si>
  <si>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</si>
  <si>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</si>
  <si>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</si>
  <si>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</si>
  <si>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</si>
  <si>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</si>
  <si>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</si>
  <si>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</si>
  <si>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</si>
  <si>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</si>
  <si>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</si>
  <si>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</si>
  <si>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</si>
  <si>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</si>
  <si>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</si>
  <si>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</si>
  <si>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</si>
  <si>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</si>
  <si>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</si>
  <si>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</si>
  <si>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</si>
  <si>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</si>
  <si>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</si>
  <si>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</si>
  <si>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</si>
  <si>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</si>
  <si>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</si>
  <si>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</si>
  <si>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</si>
  <si>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</si>
  <si>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</si>
  <si>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</si>
  <si>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</si>
  <si>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</si>
  <si>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</si>
  <si>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</si>
  <si>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</si>
  <si>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</si>
  <si>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</si>
  <si>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</si>
  <si>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</si>
  <si>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</si>
  <si>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</si>
  <si>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</si>
  <si>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</si>
  <si>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</si>
  <si>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</si>
  <si>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</si>
  <si>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</si>
  <si>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</si>
  <si>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</si>
  <si>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</si>
  <si>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</si>
  <si>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</si>
  <si>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</si>
  <si>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</si>
  <si>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</si>
  <si>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</si>
  <si>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</si>
  <si>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</si>
  <si>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</si>
  <si>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</si>
  <si>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</si>
  <si>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</si>
  <si>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</si>
  <si>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</si>
  <si>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</si>
  <si>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</si>
  <si>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</si>
  <si>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</si>
  <si>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</si>
  <si>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</si>
  <si>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</si>
  <si>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</si>
  <si>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</si>
  <si>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</si>
  <si>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</si>
  <si>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</si>
  <si>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</si>
  <si>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</si>
  <si>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</si>
  <si>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</si>
  <si>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</si>
  <si>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</si>
  <si>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</si>
  <si>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</si>
  <si>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</si>
  <si>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</si>
  <si>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</si>
  <si>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</si>
  <si>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</si>
  <si>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</si>
  <si>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</si>
  <si>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</si>
  <si>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</si>
  <si>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</si>
  <si>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</si>
  <si>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</si>
  <si>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</si>
  <si>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</si>
  <si>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</si>
  <si>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</si>
  <si>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</si>
  <si>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</si>
  <si>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</si>
  <si>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</si>
  <si>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</si>
  <si>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</si>
  <si>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</si>
  <si>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</si>
  <si>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</si>
  <si>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</si>
  <si>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</si>
  <si>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</si>
  <si>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</si>
  <si>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</si>
  <si>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</si>
  <si>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</si>
  <si>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</si>
  <si>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</si>
  <si>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</si>
  <si>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</si>
  <si>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</si>
  <si>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</si>
  <si>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</si>
  <si>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</si>
  <si>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</si>
  <si>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</si>
  <si>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</si>
  <si>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</si>
  <si>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</si>
  <si>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</si>
  <si>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</si>
  <si>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</si>
  <si>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</si>
  <si>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</si>
  <si>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</si>
  <si>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</si>
  <si>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</si>
  <si>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</si>
  <si>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</si>
  <si>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</si>
  <si>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</si>
  <si>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</si>
  <si>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</si>
  <si>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</si>
  <si>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</si>
  <si>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</si>
  <si>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</si>
  <si>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</si>
  <si>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</si>
  <si>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</si>
  <si>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</si>
  <si>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</si>
  <si>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</si>
  <si>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</si>
  <si>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</si>
  <si>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</si>
  <si>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</si>
  <si>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</si>
  <si>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</si>
  <si>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</si>
  <si>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</si>
  <si>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</si>
  <si>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</si>
  <si>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</si>
  <si>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</si>
  <si>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</si>
  <si>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</si>
  <si>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</si>
  <si>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</si>
  <si>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</si>
  <si>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</si>
  <si>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</si>
  <si>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</si>
  <si>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</si>
  <si>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</si>
  <si>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</si>
  <si>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</si>
  <si>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</si>
  <si>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</si>
  <si>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</si>
  <si>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</si>
  <si>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</si>
  <si>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</si>
  <si>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</si>
  <si>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</si>
  <si>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</si>
  <si>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</si>
  <si>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</si>
  <si>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</si>
  <si>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</si>
  <si>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</si>
  <si>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</si>
  <si>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</si>
  <si>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</si>
  <si>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</si>
  <si>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</si>
  <si>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</si>
  <si>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</si>
  <si>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</si>
  <si>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</si>
  <si>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</si>
  <si>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</si>
  <si>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</si>
  <si>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</si>
  <si>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</si>
  <si>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</si>
  <si>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</si>
  <si>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</si>
  <si>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</si>
  <si>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</si>
  <si>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</si>
  <si>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</si>
  <si>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</si>
  <si>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</si>
  <si>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</si>
  <si>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</si>
  <si>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</si>
  <si>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</si>
  <si>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</si>
  <si>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</si>
  <si>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</si>
  <si>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</si>
  <si>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</si>
  <si>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</si>
  <si>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</si>
  <si>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</si>
  <si>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</si>
  <si>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</si>
  <si>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</si>
  <si>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</si>
  <si>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</si>
  <si>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</si>
  <si>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</si>
  <si>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</si>
  <si>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</si>
  <si>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</si>
  <si>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</si>
  <si>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</si>
  <si>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</si>
  <si>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</si>
  <si>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</si>
  <si>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</si>
  <si>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</si>
  <si>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</si>
  <si>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</si>
  <si>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</si>
  <si>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</si>
  <si>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</si>
  <si>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</si>
  <si>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</si>
  <si>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</si>
  <si>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</si>
  <si>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</si>
  <si>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</si>
  <si>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</si>
  <si>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</si>
  <si>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</si>
  <si>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</si>
  <si>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</si>
  <si>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</si>
  <si>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</si>
  <si>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</si>
  <si>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</si>
  <si>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</si>
  <si>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</si>
  <si>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</si>
  <si>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</si>
  <si>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</si>
  <si>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</si>
  <si>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</si>
  <si>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</si>
  <si>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</si>
  <si>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</si>
  <si>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</si>
  <si>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</si>
  <si>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</si>
  <si>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</si>
  <si>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</si>
  <si>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</si>
  <si>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</si>
  <si>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</si>
  <si>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</si>
  <si>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</si>
  <si>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</si>
  <si>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</si>
  <si>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</si>
  <si>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</si>
  <si>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</si>
  <si>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</si>
  <si>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</si>
  <si>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</si>
  <si>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</si>
  <si>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</si>
  <si>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</si>
  <si>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</si>
  <si>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</si>
  <si>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</si>
  <si>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</si>
  <si>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</si>
  <si>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</si>
  <si>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</si>
  <si>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</si>
  <si>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</si>
  <si>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</si>
  <si>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</si>
  <si>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</si>
  <si>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</si>
  <si>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</si>
  <si>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</si>
  <si>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</si>
  <si>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</si>
  <si>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</si>
  <si>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</si>
  <si>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</si>
  <si>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</si>
  <si>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</si>
  <si>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</si>
  <si>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</si>
  <si>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</si>
  <si>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</si>
  <si>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</si>
  <si>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</si>
  <si>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</si>
  <si>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</si>
  <si>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</si>
  <si>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</si>
  <si>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</si>
  <si>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</si>
  <si>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</si>
  <si>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</si>
  <si>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</si>
  <si>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</si>
  <si>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</si>
  <si>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</si>
  <si>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</si>
  <si>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</si>
  <si>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</si>
  <si>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</si>
  <si>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</si>
  <si>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</si>
  <si>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</si>
  <si>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</si>
  <si>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</si>
  <si>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</si>
  <si>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</si>
  <si>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</si>
  <si>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</si>
  <si>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</si>
  <si>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</si>
  <si>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</si>
  <si>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</si>
  <si>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</si>
  <si>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</si>
  <si>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</si>
  <si>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</si>
  <si>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</si>
  <si>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</si>
  <si>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</si>
  <si>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</si>
  <si>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</si>
  <si>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</si>
  <si>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</si>
  <si>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</si>
  <si>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</si>
  <si>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</si>
  <si>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</si>
  <si>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</si>
  <si>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</si>
  <si>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</si>
  <si>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</si>
  <si>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</si>
  <si>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</si>
  <si>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</si>
  <si>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</si>
  <si>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</si>
  <si>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</si>
  <si>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</si>
  <si>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</si>
  <si>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</si>
  <si>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</si>
  <si>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</si>
  <si>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</si>
  <si>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</si>
  <si>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</si>
  <si>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</si>
  <si>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</si>
  <si>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</si>
  <si>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</si>
  <si>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</si>
  <si>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</si>
  <si>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</si>
  <si>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</si>
  <si>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</si>
  <si>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</si>
  <si>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</si>
  <si>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</si>
  <si>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</si>
  <si>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</si>
  <si>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</si>
  <si>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</si>
  <si>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</si>
  <si>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</si>
  <si>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</si>
  <si>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</si>
  <si>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</si>
  <si>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</si>
  <si>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</si>
  <si>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</si>
  <si>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</si>
  <si>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</si>
  <si>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</si>
  <si>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</si>
  <si>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</si>
  <si>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</si>
  <si>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</si>
  <si>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</si>
  <si>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</si>
  <si>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</si>
  <si>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</si>
  <si>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</si>
  <si>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</si>
  <si>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</si>
  <si>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</si>
  <si>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</si>
  <si>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</si>
  <si>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</si>
  <si>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</si>
  <si>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</si>
  <si>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</si>
  <si>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</si>
  <si>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</si>
  <si>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</si>
  <si>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</si>
  <si>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</si>
  <si>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</si>
  <si>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</si>
  <si>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</si>
  <si>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</si>
  <si>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</si>
  <si>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</si>
  <si>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</si>
  <si>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</si>
  <si>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</si>
  <si>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</si>
  <si>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</si>
  <si>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</si>
  <si>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</si>
  <si>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</si>
  <si>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</si>
  <si>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</si>
  <si>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</si>
  <si>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</si>
  <si>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</si>
  <si>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</si>
  <si>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</si>
  <si>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</si>
  <si>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</si>
  <si>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</si>
  <si>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</si>
  <si>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</si>
  <si>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</si>
  <si>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</si>
  <si>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</si>
  <si>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</si>
  <si>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</si>
  <si>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</si>
  <si>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</si>
  <si>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</si>
  <si>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</si>
  <si>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</si>
  <si>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</si>
  <si>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</si>
  <si>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</si>
  <si>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</si>
  <si>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</si>
  <si>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</si>
  <si>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</si>
  <si>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</si>
  <si>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</si>
  <si>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</si>
  <si>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</si>
  <si>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</si>
  <si>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</si>
  <si>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</si>
  <si>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</si>
  <si>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</si>
  <si>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</si>
  <si>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</si>
  <si>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</si>
  <si>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</si>
  <si>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</si>
  <si>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</si>
  <si>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</si>
  <si>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</si>
  <si>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</si>
  <si>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</si>
  <si>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</si>
  <si>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</si>
  <si>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</si>
  <si>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</si>
  <si>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</si>
  <si>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</si>
  <si>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</si>
  <si>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</si>
  <si>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</si>
  <si>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</si>
  <si>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</si>
  <si>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</si>
  <si>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</si>
  <si>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</si>
  <si>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</si>
  <si>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</si>
  <si>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</si>
  <si>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</si>
  <si>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</si>
  <si>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</si>
  <si>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</si>
  <si>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</si>
  <si>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</si>
  <si>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</si>
  <si>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</si>
  <si>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</si>
  <si>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</si>
  <si>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</si>
  <si>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</si>
  <si>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</si>
  <si>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</si>
  <si>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</si>
  <si>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</si>
  <si>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</si>
  <si>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</si>
  <si>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</si>
  <si>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</si>
  <si>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</si>
  <si>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</si>
  <si>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</si>
  <si>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</si>
  <si>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</si>
  <si>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</si>
  <si>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</si>
  <si>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</si>
  <si>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</si>
  <si>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</si>
  <si>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</si>
  <si>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</si>
  <si>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</si>
  <si>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</si>
  <si>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</si>
  <si>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</si>
  <si>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</si>
  <si>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</si>
  <si>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</si>
  <si>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</si>
  <si>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</si>
  <si>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</si>
  <si>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</si>
  <si>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</si>
  <si>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</si>
  <si>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</si>
  <si>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</si>
  <si>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</si>
  <si>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</si>
  <si>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</si>
  <si>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</si>
  <si>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</si>
  <si>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</si>
  <si>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</si>
  <si>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</si>
  <si>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</si>
  <si>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</si>
  <si>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</si>
  <si>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</si>
  <si>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</si>
  <si>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</si>
  <si>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</si>
  <si>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</si>
  <si>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</si>
  <si>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</si>
  <si>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</si>
  <si>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</si>
  <si>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</si>
  <si>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</si>
  <si>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</si>
  <si>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</si>
  <si>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</si>
  <si>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</si>
  <si>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</si>
  <si>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</si>
  <si>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</si>
  <si>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</si>
  <si>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</si>
  <si>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</si>
  <si>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</si>
  <si>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</si>
  <si>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</si>
  <si>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</si>
  <si>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</si>
  <si>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</si>
  <si>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</si>
  <si>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</si>
  <si>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</si>
  <si>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</si>
  <si>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</si>
  <si>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</si>
  <si>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</si>
  <si>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</si>
  <si>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</si>
  <si>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</si>
  <si>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</si>
  <si>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</si>
  <si>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</si>
  <si>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</si>
  <si>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</si>
  <si>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</si>
  <si>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</si>
  <si>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</si>
  <si>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</si>
  <si>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</si>
  <si>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</si>
  <si>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</si>
  <si>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</si>
  <si>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</si>
  <si>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</si>
  <si>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</si>
  <si>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</si>
  <si>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</si>
  <si>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</si>
  <si>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</si>
  <si>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</si>
  <si>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</si>
  <si>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</si>
  <si>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</si>
  <si>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</si>
  <si>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</si>
  <si>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</si>
  <si>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</si>
  <si>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</si>
  <si>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</si>
  <si>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</si>
  <si>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</si>
  <si>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</si>
  <si>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</si>
  <si>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</si>
  <si>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</si>
  <si>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</si>
  <si>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</si>
  <si>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</si>
  <si>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</si>
  <si>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</si>
  <si>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</si>
  <si>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</si>
  <si>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</si>
  <si>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</si>
  <si>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</si>
  <si>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</si>
  <si>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</si>
  <si>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</si>
  <si>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</si>
  <si>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</si>
  <si>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</si>
  <si>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</si>
  <si>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</si>
  <si>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</si>
  <si>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</si>
  <si>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</si>
  <si>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</si>
  <si>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</si>
  <si>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</si>
  <si>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</si>
  <si>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</si>
  <si>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</si>
  <si>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</si>
  <si>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</si>
  <si>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</si>
  <si>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</si>
  <si>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</si>
  <si>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</si>
  <si>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</si>
  <si>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</si>
  <si>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</si>
  <si>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</si>
  <si>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</si>
  <si>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</si>
  <si>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</si>
  <si>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</si>
  <si>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</si>
  <si>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</si>
  <si>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</si>
  <si>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</si>
  <si>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</si>
  <si>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</si>
  <si>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</si>
  <si>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</si>
  <si>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</si>
  <si>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</si>
  <si>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</si>
  <si>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</si>
  <si>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</si>
  <si>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</si>
  <si>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</si>
  <si>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</si>
  <si>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</si>
  <si>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</si>
  <si>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</si>
  <si>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</si>
  <si>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</si>
  <si>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</si>
  <si>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</si>
  <si>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</si>
  <si>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</si>
  <si>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</si>
  <si>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</si>
  <si>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</si>
  <si>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</si>
  <si>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</si>
  <si>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</si>
  <si>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</si>
  <si>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</si>
  <si>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</si>
  <si>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</si>
  <si>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</si>
  <si>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</si>
  <si>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</si>
  <si>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</si>
  <si>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</si>
  <si>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</si>
  <si>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</si>
  <si>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</si>
  <si>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</si>
  <si>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</si>
  <si>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</si>
  <si>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</si>
  <si>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</si>
  <si>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</si>
  <si>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</si>
  <si>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</si>
  <si>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</si>
  <si>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</si>
  <si>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</si>
  <si>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</si>
  <si>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</si>
  <si>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</si>
  <si>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</si>
  <si>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</si>
  <si>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</si>
  <si>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</si>
  <si>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</si>
  <si>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</si>
  <si>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</si>
  <si>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</si>
  <si>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</si>
  <si>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</si>
  <si>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</si>
  <si>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</si>
  <si>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</si>
  <si>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</si>
  <si>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</si>
  <si>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</si>
  <si>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</si>
  <si>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</si>
  <si>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</si>
  <si>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</si>
  <si>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</si>
  <si>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</si>
  <si>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</si>
  <si>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</si>
  <si>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</si>
  <si>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</si>
  <si>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</si>
  <si>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</si>
  <si>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</si>
  <si>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</si>
  <si>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</si>
  <si>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</si>
  <si>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</si>
  <si>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</si>
  <si>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</si>
  <si>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</si>
  <si>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</si>
  <si>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</si>
  <si>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</si>
  <si>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</si>
  <si>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</si>
  <si>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</si>
  <si>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</si>
  <si>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</si>
  <si>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</si>
  <si>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</si>
  <si>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</si>
  <si>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</si>
  <si>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</si>
  <si>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</si>
  <si>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</si>
  <si>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</si>
  <si>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</si>
  <si>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</si>
  <si>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</si>
  <si>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</si>
  <si>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</si>
  <si>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</si>
  <si>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</si>
  <si>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</si>
  <si>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</si>
  <si>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</si>
  <si>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</si>
  <si>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</si>
  <si>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</si>
  <si>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</si>
  <si>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</si>
  <si>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</si>
  <si>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</si>
  <si>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</si>
  <si>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</si>
  <si>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</si>
  <si>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</si>
  <si>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</si>
  <si>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</si>
  <si>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</si>
  <si>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</si>
  <si>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</si>
  <si>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</si>
  <si>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</si>
  <si>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</si>
  <si>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</si>
  <si>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</si>
  <si>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</si>
  <si>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</si>
  <si>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</si>
  <si>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</si>
  <si>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</si>
  <si>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</si>
  <si>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</si>
  <si>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</si>
  <si>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</si>
  <si>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</si>
  <si>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</si>
  <si>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</si>
  <si>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</si>
  <si>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</si>
  <si>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</si>
  <si>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</si>
  <si>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</si>
  <si>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</si>
  <si>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</si>
  <si>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</si>
  <si>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</si>
  <si>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</si>
  <si>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</si>
  <si>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</si>
  <si>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</si>
  <si>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</si>
  <si>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</si>
  <si>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</si>
  <si>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</si>
  <si>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</si>
  <si>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</si>
  <si>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</si>
  <si>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</si>
  <si>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</si>
  <si>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</si>
  <si>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</si>
  <si>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</si>
  <si>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</si>
  <si>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</si>
  <si>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</si>
  <si>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</si>
  <si>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</si>
  <si>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</si>
  <si>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</si>
  <si>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</si>
  <si>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</si>
  <si>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</si>
  <si>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</si>
  <si>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</si>
  <si>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</si>
  <si>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</si>
  <si>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</si>
  <si>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</si>
  <si>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</si>
  <si>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</si>
  <si>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</si>
  <si>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</si>
  <si>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</si>
  <si>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</si>
  <si>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</si>
  <si>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</si>
  <si>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</si>
  <si>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</si>
  <si>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</si>
  <si>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</si>
  <si>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</si>
  <si>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</si>
  <si>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</si>
  <si>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</si>
  <si>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</si>
  <si>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</si>
  <si>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</si>
  <si>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</si>
  <si>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</si>
  <si>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</si>
  <si>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</si>
  <si>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</si>
  <si>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</si>
  <si>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</si>
  <si>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</si>
  <si>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</si>
  <si>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</si>
  <si>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</si>
  <si>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</si>
  <si>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</si>
  <si>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</si>
  <si>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</si>
  <si>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</si>
  <si>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</si>
  <si>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</si>
  <si>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</si>
  <si>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</si>
  <si>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</si>
  <si>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</si>
  <si>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</si>
  <si>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</si>
  <si>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</si>
  <si>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</si>
  <si>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</si>
  <si>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</si>
  <si>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</si>
  <si>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</si>
  <si>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</si>
  <si>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</si>
  <si>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</si>
  <si>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</si>
  <si>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</si>
  <si>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</si>
  <si>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</si>
  <si>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</si>
  <si>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</si>
  <si>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</si>
  <si>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</si>
  <si>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</si>
  <si>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</si>
  <si>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</si>
  <si>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</si>
  <si>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</si>
  <si>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</si>
  <si>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</si>
  <si>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</si>
  <si>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</si>
  <si>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</si>
  <si>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</si>
  <si>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</si>
  <si>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</si>
  <si>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</si>
  <si>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</si>
  <si>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</si>
  <si>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</si>
  <si>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</si>
  <si>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</si>
  <si>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</si>
  <si>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</si>
  <si>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</si>
  <si>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</si>
  <si>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</si>
  <si>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</si>
  <si>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</si>
  <si>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</si>
  <si>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</si>
  <si>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</si>
  <si>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</si>
  <si>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</si>
  <si>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</si>
  <si>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</si>
  <si>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</si>
  <si>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</si>
  <si>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</si>
  <si>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</si>
  <si>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</si>
  <si>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</si>
  <si>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</si>
  <si>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</si>
  <si>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</si>
  <si>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</si>
  <si>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</si>
  <si>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</si>
  <si>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</si>
  <si>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</si>
  <si>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</si>
  <si>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</si>
  <si>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</si>
  <si>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</si>
  <si>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</si>
  <si>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</si>
  <si>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</si>
  <si>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</si>
  <si>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</si>
  <si>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</si>
  <si>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</si>
  <si>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</si>
  <si>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</si>
  <si>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</si>
  <si>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</si>
  <si>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</si>
  <si>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</si>
  <si>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</si>
  <si>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</si>
  <si>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</si>
  <si>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</si>
  <si>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</si>
  <si>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</si>
  <si>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</si>
  <si>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</si>
  <si>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</si>
  <si>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</si>
  <si>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</si>
  <si>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</si>
  <si>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</si>
  <si>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</si>
  <si>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</si>
  <si>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</si>
  <si>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</si>
  <si>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</si>
  <si>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</si>
  <si>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</si>
  <si>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</si>
  <si>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</si>
  <si>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</si>
  <si>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</si>
  <si>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</si>
  <si>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</si>
  <si>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</si>
  <si>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</si>
  <si>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</si>
  <si>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</si>
  <si>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</si>
  <si>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</si>
  <si>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</si>
  <si>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</si>
  <si>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</si>
  <si>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</si>
  <si>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</si>
  <si>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</si>
  <si>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</si>
  <si>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</si>
  <si>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</si>
  <si>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</si>
  <si>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</si>
  <si>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</si>
  <si>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</si>
  <si>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</si>
  <si>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</si>
  <si>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</si>
  <si>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</si>
  <si>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</si>
  <si>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</si>
  <si>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</si>
  <si>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</si>
  <si>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</si>
  <si>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</si>
  <si>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</si>
  <si>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</si>
  <si>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</si>
  <si>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</si>
  <si>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</si>
  <si>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</si>
  <si>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</si>
  <si>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</si>
  <si>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</si>
  <si>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</si>
  <si>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</si>
  <si>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</si>
  <si>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</si>
  <si>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</si>
  <si>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</si>
  <si>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</si>
  <si>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</si>
  <si>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</si>
  <si>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</si>
  <si>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</si>
  <si>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</si>
  <si>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</si>
  <si>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</si>
  <si>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</si>
  <si>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</si>
  <si>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</si>
  <si>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</si>
  <si>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</si>
  <si>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</si>
  <si>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</si>
  <si>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</si>
  <si>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</si>
  <si>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</si>
  <si>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</si>
  <si>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</si>
  <si>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</si>
  <si>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</si>
  <si>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</si>
  <si>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</si>
  <si>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</si>
  <si>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</si>
  <si>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</si>
  <si>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</si>
  <si>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</si>
  <si>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</si>
  <si>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</si>
  <si>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</si>
  <si>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</si>
  <si>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</si>
  <si>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</si>
  <si>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</si>
  <si>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</si>
  <si>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</si>
  <si>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</si>
  <si>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</si>
  <si>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</si>
  <si>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</si>
  <si>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</si>
  <si>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</si>
  <si>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</si>
  <si>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</si>
  <si>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</si>
  <si>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</si>
  <si>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</si>
  <si>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</si>
  <si>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</si>
  <si>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</si>
  <si>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</si>
  <si>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</si>
  <si>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</si>
  <si>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</si>
  <si>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</si>
  <si>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</si>
  <si>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</si>
  <si>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</si>
  <si>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</si>
  <si>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</si>
  <si>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</si>
  <si>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</si>
  <si>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</si>
  <si>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</si>
  <si>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</si>
  <si>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</si>
  <si>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</si>
  <si>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</si>
  <si>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</si>
  <si>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</si>
  <si>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</si>
  <si>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</si>
  <si>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</si>
  <si>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</si>
  <si>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</si>
  <si>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</si>
  <si>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</si>
  <si>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</si>
  <si>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</si>
  <si>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</si>
  <si>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</si>
  <si>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</si>
  <si>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</si>
  <si>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</si>
  <si>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</si>
  <si>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</si>
  <si>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</si>
  <si>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</si>
  <si>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</si>
  <si>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</si>
  <si>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</si>
  <si>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</si>
  <si>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</si>
  <si>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</si>
  <si>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</si>
  <si>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</si>
  <si>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</si>
  <si>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</si>
  <si>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</si>
  <si>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</si>
  <si>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</si>
  <si>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</si>
  <si>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</si>
  <si>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</si>
  <si>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</si>
  <si>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</si>
  <si>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</si>
  <si>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</si>
  <si>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</si>
  <si>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</si>
  <si>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</si>
  <si>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</si>
  <si>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</si>
  <si>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</si>
  <si>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</si>
  <si>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</si>
  <si>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</si>
  <si>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</si>
  <si>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</si>
  <si>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</si>
  <si>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</si>
  <si>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</si>
  <si>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</si>
  <si>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</si>
  <si>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</si>
  <si>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</si>
  <si>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</si>
  <si>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</si>
  <si>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</si>
  <si>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</si>
  <si>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</si>
  <si>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</si>
  <si>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</si>
  <si>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</si>
  <si>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</si>
  <si>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</si>
  <si>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</si>
  <si>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</si>
  <si>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</si>
  <si>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</si>
  <si>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</si>
  <si>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</si>
  <si>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</si>
  <si>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</si>
  <si>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</si>
  <si>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</si>
  <si>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</si>
  <si>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</si>
  <si>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</si>
  <si>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</si>
  <si>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</si>
  <si>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</si>
  <si>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</si>
  <si>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</si>
  <si>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</si>
  <si>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</si>
  <si>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</si>
  <si>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</si>
  <si>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</si>
  <si>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</si>
  <si>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</si>
  <si>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</si>
  <si>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</si>
  <si>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</si>
  <si>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</si>
  <si>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</si>
  <si>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</si>
  <si>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</si>
  <si>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</si>
  <si>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</si>
  <si>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</si>
  <si>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</si>
  <si>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</si>
  <si>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</si>
  <si>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</si>
  <si>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</si>
  <si>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</si>
  <si>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</si>
  <si>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</si>
  <si>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</si>
  <si>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</si>
  <si>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</si>
  <si>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</si>
  <si>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</si>
  <si>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</si>
  <si>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</si>
  <si>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</si>
  <si>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</si>
  <si>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</si>
  <si>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</si>
  <si>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</si>
  <si>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</si>
  <si>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</si>
  <si>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</si>
  <si>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</si>
  <si>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</si>
  <si>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</si>
  <si>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</si>
  <si>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</si>
  <si>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</si>
  <si>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</si>
  <si>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</si>
  <si>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</si>
  <si>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</si>
  <si>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</si>
  <si>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</si>
  <si>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</si>
  <si>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</si>
  <si>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</si>
  <si>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</si>
  <si>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</si>
  <si>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</si>
  <si>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</si>
  <si>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</si>
  <si>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</si>
  <si>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</si>
  <si>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</si>
  <si>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</si>
  <si>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</si>
  <si>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</si>
  <si>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</si>
  <si>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</si>
  <si>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</si>
  <si>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</si>
  <si>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</si>
  <si>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</si>
  <si>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</si>
  <si>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</si>
  <si>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</si>
  <si>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</si>
  <si>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</si>
  <si>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</si>
  <si>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</si>
  <si>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</si>
  <si>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</si>
  <si>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</si>
  <si>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</si>
  <si>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</si>
  <si>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</si>
  <si>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</si>
  <si>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</si>
  <si>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</si>
  <si>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</si>
  <si>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</si>
  <si>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</si>
  <si>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</si>
  <si>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</si>
  <si>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</si>
  <si>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</si>
  <si>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</si>
  <si>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</si>
  <si>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</si>
  <si>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</si>
  <si>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</si>
  <si>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</si>
  <si>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</si>
  <si>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</si>
  <si>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</si>
  <si>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</si>
  <si>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</si>
  <si>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</si>
  <si>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</si>
  <si>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</si>
  <si>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</si>
  <si>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</si>
  <si>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</si>
  <si>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</si>
  <si>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</si>
  <si>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</si>
  <si>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</si>
  <si>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</si>
  <si>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</si>
  <si>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</si>
  <si>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</si>
  <si>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</si>
  <si>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</si>
  <si>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</si>
  <si>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</si>
  <si>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</si>
  <si>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</si>
  <si>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</si>
  <si>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</si>
  <si>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</si>
  <si>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</si>
  <si>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</si>
  <si>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</si>
  <si>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</si>
  <si>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</si>
  <si>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</si>
  <si>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</si>
  <si>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</si>
  <si>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</si>
  <si>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</si>
  <si>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</si>
  <si>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</si>
  <si>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</si>
  <si>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</si>
  <si>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</si>
  <si>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</si>
  <si>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</si>
  <si>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</si>
  <si>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</si>
  <si>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</si>
  <si>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</si>
  <si>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</si>
  <si>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</si>
  <si>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</si>
  <si>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</si>
  <si>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</si>
  <si>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</si>
  <si>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</si>
  <si>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</si>
  <si>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</si>
  <si>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</si>
  <si>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</si>
  <si>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</si>
  <si>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</si>
  <si>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</si>
  <si>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</si>
  <si>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</si>
  <si>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</si>
  <si>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</si>
  <si>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</si>
  <si>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</si>
  <si>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</si>
  <si>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</si>
  <si>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</si>
  <si>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</si>
  <si>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</si>
  <si>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</si>
  <si>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</si>
  <si>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</si>
  <si>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</si>
  <si>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</si>
  <si>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</si>
  <si>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</si>
  <si>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</si>
  <si>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</si>
  <si>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</si>
  <si>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</si>
  <si>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</si>
  <si>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</si>
  <si>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</si>
  <si>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</si>
  <si>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</si>
  <si>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</si>
  <si>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</si>
  <si>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</si>
  <si>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</si>
  <si>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</si>
  <si>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</si>
  <si>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</si>
  <si>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</si>
  <si>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</si>
  <si>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</si>
  <si>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</si>
  <si>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</si>
  <si>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</si>
  <si>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</si>
  <si>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</si>
  <si>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</si>
  <si>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</si>
  <si>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</si>
  <si>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</si>
  <si>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</si>
  <si>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</si>
  <si>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</si>
  <si>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</si>
  <si>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</si>
  <si>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</si>
  <si>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</si>
  <si>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</si>
  <si>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</si>
  <si>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</si>
  <si>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</si>
  <si>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</si>
  <si>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</si>
  <si>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</si>
  <si>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</si>
  <si>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</si>
  <si>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</si>
  <si>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</si>
  <si>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</si>
  <si>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</si>
  <si>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</si>
  <si>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</si>
  <si>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</si>
  <si>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</si>
  <si>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</si>
  <si>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</si>
  <si>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</si>
  <si>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</si>
  <si>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</si>
  <si>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</si>
  <si>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</si>
  <si>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</si>
  <si>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</si>
  <si>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</si>
  <si>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</si>
  <si>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</si>
  <si>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</si>
  <si>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</si>
  <si>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</si>
  <si>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</si>
  <si>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</si>
  <si>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</si>
  <si>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</si>
  <si>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</si>
  <si>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</si>
  <si>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</si>
  <si>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</si>
  <si>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</si>
  <si>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</si>
  <si>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</si>
  <si>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</si>
  <si>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</si>
  <si>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</si>
  <si>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</si>
  <si>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</si>
  <si>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</si>
  <si>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</si>
  <si>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</si>
  <si>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</si>
  <si>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</si>
  <si>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</si>
  <si>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</si>
  <si>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</si>
  <si>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</si>
  <si>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</si>
  <si>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</si>
  <si>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</si>
  <si>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</si>
  <si>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</si>
  <si>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</si>
  <si>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</si>
  <si>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</si>
  <si>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</si>
  <si>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</si>
  <si>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</si>
  <si>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</si>
  <si>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</si>
  <si>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</si>
  <si>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</si>
  <si>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</si>
  <si>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</si>
  <si>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</si>
  <si>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</si>
  <si>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</si>
  <si>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</si>
  <si>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</si>
  <si>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</si>
  <si>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</si>
  <si>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</si>
  <si>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</si>
  <si>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</si>
  <si>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</si>
  <si>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</si>
  <si>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</si>
  <si>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</si>
  <si>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</si>
  <si>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</si>
  <si>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</si>
  <si>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</si>
  <si>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</si>
  <si>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</si>
  <si>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</si>
  <si>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</si>
  <si>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</si>
  <si>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</si>
  <si>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</si>
  <si>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</si>
  <si>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</si>
  <si>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</si>
  <si>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</si>
  <si>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</si>
  <si>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</si>
  <si>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</si>
  <si>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</si>
  <si>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</si>
  <si>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</si>
  <si>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</si>
  <si>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</si>
  <si>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</si>
  <si>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</si>
  <si>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</si>
  <si>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</si>
  <si>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</si>
  <si>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</si>
  <si>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</si>
  <si>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</si>
  <si>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</si>
  <si>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</si>
  <si>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</si>
  <si>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</si>
  <si>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</si>
  <si>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</si>
  <si>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</si>
  <si>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</si>
  <si>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</si>
  <si>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</si>
  <si>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</si>
  <si>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</si>
  <si>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</si>
  <si>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</si>
  <si>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</si>
  <si>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</si>
  <si>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</si>
  <si>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</si>
  <si>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</si>
  <si>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</si>
  <si>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</si>
  <si>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</si>
  <si>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</si>
  <si>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</si>
  <si>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</si>
  <si>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</si>
  <si>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</si>
  <si>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</si>
  <si>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</si>
  <si>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</si>
  <si>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</si>
  <si>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</si>
  <si>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</si>
  <si>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</si>
  <si>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</si>
  <si>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</si>
  <si>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</si>
  <si>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</si>
  <si>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</si>
  <si>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</si>
  <si>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</si>
  <si>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</si>
  <si>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</si>
  <si>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</si>
  <si>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</si>
  <si>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</si>
  <si>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</si>
  <si>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</si>
  <si>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</si>
  <si>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</si>
  <si>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</si>
  <si>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</si>
  <si>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</si>
  <si>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</si>
  <si>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</si>
  <si>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</si>
  <si>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</si>
  <si>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</si>
  <si>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</si>
  <si>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</si>
  <si>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</si>
  <si>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</si>
  <si>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</si>
  <si>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</si>
  <si>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</si>
  <si>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</si>
  <si>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</si>
  <si>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</si>
  <si>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</si>
  <si>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</si>
  <si>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</si>
  <si>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</si>
  <si>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</si>
  <si>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</si>
  <si>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</si>
  <si>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</si>
  <si>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</si>
  <si>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</si>
  <si>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</si>
  <si>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</si>
  <si>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</si>
  <si>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</si>
  <si>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</si>
  <si>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</si>
  <si>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</si>
  <si>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</si>
  <si>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</si>
  <si>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</si>
  <si>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</si>
  <si>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</si>
  <si>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</si>
  <si>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</si>
  <si>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</si>
  <si>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</si>
  <si>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</si>
  <si>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</si>
  <si>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</si>
  <si>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</si>
  <si>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</si>
  <si>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</si>
  <si>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</si>
  <si>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</si>
  <si>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</si>
  <si>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</si>
  <si>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</si>
  <si>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</si>
  <si>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</si>
  <si>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</si>
  <si>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</si>
  <si>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</si>
  <si>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</si>
  <si>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</si>
  <si>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</si>
  <si>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</si>
  <si>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</si>
  <si>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</si>
  <si>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</si>
  <si>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</si>
  <si>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</si>
  <si>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</si>
  <si>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</si>
  <si>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</si>
  <si>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</si>
  <si>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</si>
  <si>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</si>
  <si>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</si>
  <si>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</si>
  <si>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</si>
  <si>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</si>
  <si>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</si>
  <si>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</si>
  <si>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</si>
  <si>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</si>
  <si>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</si>
  <si>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</si>
  <si>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</si>
  <si>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</si>
  <si>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</si>
  <si>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</si>
  <si>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</si>
  <si>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</si>
  <si>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</si>
  <si>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</si>
  <si>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</si>
  <si>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</si>
  <si>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</si>
  <si>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</si>
  <si>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</si>
  <si>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</si>
  <si>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</si>
  <si>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</si>
  <si>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</si>
  <si>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</si>
  <si>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</si>
  <si>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</si>
  <si>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</si>
  <si>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</si>
  <si>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</si>
  <si>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</si>
  <si>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</si>
  <si>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</si>
  <si>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</si>
  <si>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</si>
  <si>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</si>
  <si>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</si>
  <si>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</si>
  <si>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</si>
  <si>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</si>
  <si>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</si>
  <si>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</si>
  <si>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</si>
  <si>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</si>
  <si>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</si>
  <si>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</si>
  <si>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</si>
  <si>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</si>
  <si>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</si>
  <si>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</si>
  <si>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</si>
  <si>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</si>
  <si>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</si>
  <si>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</si>
  <si>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</si>
  <si>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</si>
  <si>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</si>
  <si>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</si>
  <si>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</si>
  <si>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</si>
  <si>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</si>
  <si>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</si>
  <si>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</si>
  <si>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</si>
  <si>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</si>
  <si>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</si>
  <si>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</si>
  <si>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</si>
  <si>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</si>
  <si>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</si>
  <si>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</si>
  <si>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</si>
  <si>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</si>
  <si>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</si>
  <si>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</si>
  <si>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</si>
  <si>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</si>
  <si>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</si>
  <si>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</si>
  <si>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</si>
  <si>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</si>
  <si>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</si>
  <si>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</si>
  <si>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</si>
  <si>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</si>
  <si>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</si>
  <si>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</si>
  <si>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</si>
  <si>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</si>
  <si>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</si>
  <si>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</si>
  <si>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</si>
  <si>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</si>
  <si>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</si>
  <si>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</si>
  <si>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</si>
  <si>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</si>
  <si>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</si>
  <si>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</si>
  <si>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</si>
  <si>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</si>
  <si>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</si>
  <si>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</si>
  <si>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</si>
  <si>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</si>
  <si>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</si>
  <si>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</si>
  <si>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</si>
  <si>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</si>
  <si>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</si>
  <si>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</si>
  <si>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</si>
  <si>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</si>
  <si>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</si>
  <si>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</si>
  <si>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</si>
  <si>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</si>
  <si>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</si>
  <si>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</si>
  <si>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</si>
  <si>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</si>
  <si>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</si>
  <si>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</si>
  <si>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</si>
  <si>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</si>
  <si>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</si>
  <si>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</si>
  <si>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</si>
  <si>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</si>
  <si>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</si>
  <si>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</si>
  <si>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</si>
  <si>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</si>
  <si>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</si>
  <si>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</si>
  <si>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</si>
  <si>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</si>
  <si>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</si>
  <si>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</si>
  <si>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</si>
  <si>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</si>
  <si>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</si>
  <si>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</si>
  <si>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</si>
  <si>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</si>
  <si>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</si>
  <si>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</si>
  <si>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</si>
  <si>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</si>
  <si>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</si>
  <si>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</si>
  <si>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</si>
  <si>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</si>
  <si>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</si>
  <si>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</si>
  <si>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</si>
  <si>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</si>
  <si>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</si>
  <si>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</si>
  <si>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</si>
  <si>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</si>
  <si>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</si>
  <si>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</si>
  <si>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</si>
  <si>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</si>
  <si>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</si>
  <si>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</si>
  <si>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</si>
  <si>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</si>
  <si>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</si>
  <si>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</si>
  <si>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</si>
  <si>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</si>
  <si>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</si>
  <si>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</si>
  <si>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</si>
  <si>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</si>
  <si>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</si>
  <si>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</si>
  <si>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</si>
  <si>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</si>
  <si>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</si>
  <si>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</si>
  <si>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</si>
  <si>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</si>
  <si>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</si>
  <si>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</si>
  <si>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</si>
  <si>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</si>
  <si>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</si>
  <si>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</si>
  <si>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</si>
  <si>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</si>
  <si>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</si>
  <si>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</si>
  <si>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</si>
  <si>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</si>
  <si>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</si>
  <si>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</si>
  <si>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</si>
  <si>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</si>
  <si>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</si>
  <si>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</si>
  <si>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</si>
  <si>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</si>
  <si>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</si>
  <si>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</si>
  <si>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</si>
  <si>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</si>
  <si>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</si>
  <si>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</si>
  <si>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</si>
  <si>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</si>
  <si>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</si>
  <si>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</si>
  <si>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</si>
  <si>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</si>
  <si>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</si>
  <si>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</si>
  <si>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</si>
  <si>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</si>
  <si>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</si>
  <si>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</si>
  <si>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</si>
  <si>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</si>
  <si>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</si>
  <si>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</si>
  <si>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</si>
  <si>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</si>
  <si>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</si>
  <si>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</si>
  <si>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</si>
  <si>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</si>
  <si>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</si>
  <si>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</si>
  <si>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</si>
  <si>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</si>
  <si>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</si>
  <si>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</si>
  <si>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</si>
  <si>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</si>
  <si>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</si>
  <si>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</si>
  <si>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</si>
  <si>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</si>
  <si>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</si>
  <si>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</si>
  <si>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</si>
  <si>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</si>
  <si>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</si>
  <si>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</si>
  <si>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</si>
  <si>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</si>
  <si>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</si>
  <si>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</si>
  <si>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</si>
  <si>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</si>
  <si>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</si>
  <si>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</si>
  <si>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</si>
  <si>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</si>
  <si>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</si>
  <si>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</si>
  <si>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</si>
  <si>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</si>
  <si>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</si>
  <si>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</si>
  <si>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</si>
  <si>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</si>
  <si>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</si>
  <si>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</si>
  <si>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</si>
  <si>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</si>
  <si>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</si>
  <si>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</si>
  <si>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</si>
  <si>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</si>
  <si>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</si>
  <si>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</si>
  <si>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</si>
  <si>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</si>
  <si>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</si>
  <si>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</si>
  <si>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</si>
  <si>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</si>
  <si>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</si>
  <si>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</si>
  <si>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</si>
  <si>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</si>
  <si>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</si>
  <si>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</si>
  <si>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</si>
  <si>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</si>
  <si>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</si>
  <si>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</si>
  <si>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</si>
  <si>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</si>
  <si>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</si>
  <si>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</si>
  <si>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</si>
  <si>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</si>
  <si>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</si>
  <si>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</si>
  <si>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</si>
  <si>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</si>
  <si>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</si>
  <si>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</si>
  <si>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</si>
  <si>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</si>
  <si>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</si>
  <si>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</si>
  <si>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</si>
  <si>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</si>
  <si>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</si>
  <si>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</si>
  <si>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</si>
  <si>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</si>
  <si>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</si>
  <si>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</si>
  <si>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</si>
  <si>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</si>
  <si>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</si>
  <si>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</si>
  <si>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</si>
  <si>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</si>
  <si>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</si>
  <si>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</si>
  <si>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</si>
  <si>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</si>
  <si>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</si>
  <si>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</si>
  <si>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</si>
  <si>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</si>
  <si>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</si>
  <si>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</si>
  <si>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</si>
  <si>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</si>
  <si>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</si>
  <si>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</si>
  <si>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</si>
  <si>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</si>
  <si>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</si>
  <si>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</si>
  <si>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</si>
  <si>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</si>
  <si>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</si>
  <si>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</si>
  <si>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</si>
  <si>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</si>
  <si>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</si>
  <si>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</si>
  <si>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</si>
  <si>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</si>
  <si>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</si>
  <si>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</si>
  <si>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</si>
  <si>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</si>
  <si>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</si>
  <si>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</si>
  <si>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</si>
  <si>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</si>
  <si>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</si>
  <si>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</si>
  <si>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</si>
  <si>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</si>
  <si>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</si>
  <si>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</si>
  <si>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</si>
  <si>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</si>
  <si>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</si>
  <si>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</si>
  <si>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</si>
  <si>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</si>
  <si>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</si>
  <si>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</si>
  <si>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</si>
  <si>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</si>
  <si>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</si>
  <si>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</si>
  <si>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</si>
  <si>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</si>
  <si>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</si>
  <si>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</si>
  <si>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</si>
  <si>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</si>
  <si>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</si>
  <si>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</si>
  <si>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</si>
  <si>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</si>
  <si>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</si>
  <si>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</si>
  <si>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</si>
  <si>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</si>
  <si>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</si>
  <si>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</si>
  <si>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</si>
  <si>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</si>
  <si>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</si>
  <si>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</si>
  <si>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</si>
  <si>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</si>
  <si>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</si>
  <si>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</si>
  <si>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</si>
  <si>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</si>
  <si>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</si>
  <si>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</si>
  <si>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</si>
  <si>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</si>
  <si>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</si>
  <si>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</si>
  <si>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</si>
  <si>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</si>
  <si>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</si>
  <si>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</si>
  <si>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</si>
  <si>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</si>
  <si>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</si>
  <si>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</si>
  <si>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</si>
  <si>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</si>
  <si>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</si>
  <si>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</si>
  <si>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</si>
  <si>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</si>
  <si>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</si>
  <si>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</si>
  <si>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</si>
  <si>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</si>
  <si>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</si>
  <si>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</si>
  <si>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</si>
  <si>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</si>
  <si>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</si>
  <si>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</si>
  <si>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</si>
  <si>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</si>
  <si>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</si>
  <si>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</si>
  <si>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</si>
  <si>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</si>
  <si>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</si>
  <si>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</si>
  <si>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</si>
  <si>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</si>
  <si>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</si>
  <si>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</si>
  <si>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</si>
  <si>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</si>
  <si>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</si>
  <si>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</si>
  <si>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</si>
  <si>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</si>
  <si>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</si>
  <si>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</si>
  <si>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</si>
  <si>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</si>
  <si>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</si>
  <si>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</si>
  <si>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</si>
  <si>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</si>
  <si>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</si>
  <si>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</si>
  <si>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</si>
  <si>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</si>
  <si>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</si>
  <si>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</si>
  <si>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</si>
  <si>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</si>
  <si>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</si>
  <si>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</si>
  <si>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</si>
  <si>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</si>
  <si>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</si>
  <si>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</si>
  <si>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</si>
  <si>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</si>
  <si>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</si>
  <si>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</si>
  <si>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</si>
  <si>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</si>
  <si>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</si>
  <si>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</si>
  <si>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</si>
  <si>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</si>
  <si>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</si>
  <si>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</si>
  <si>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</si>
  <si>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</si>
  <si>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</si>
  <si>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</si>
  <si>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</si>
  <si>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</si>
  <si>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</si>
  <si>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</si>
  <si>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</si>
  <si>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</si>
  <si>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</si>
  <si>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</si>
  <si>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</si>
  <si>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</si>
  <si>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</si>
  <si>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</si>
  <si>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</si>
  <si>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</si>
  <si>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</si>
  <si>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</si>
  <si>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</si>
  <si>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</si>
  <si>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</si>
  <si>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</si>
  <si>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</si>
  <si>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</si>
  <si>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</si>
  <si>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</si>
  <si>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</si>
  <si>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</si>
  <si>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</si>
  <si>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</si>
  <si>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</si>
  <si>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</si>
  <si>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</si>
  <si>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</si>
  <si>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</si>
  <si>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</si>
  <si>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</si>
  <si>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</si>
  <si>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</si>
  <si>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</si>
  <si>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</si>
  <si>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</si>
  <si>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</si>
  <si>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</si>
  <si>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</si>
  <si>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</si>
  <si>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</si>
  <si>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</si>
  <si>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</si>
  <si>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</si>
  <si>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</si>
  <si>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</si>
  <si>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</si>
  <si>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</si>
  <si>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</si>
  <si>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</si>
  <si>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</si>
  <si>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</si>
  <si>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</si>
  <si>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</si>
  <si>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</si>
  <si>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</si>
  <si>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</si>
  <si>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</si>
  <si>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</si>
  <si>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</si>
  <si>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</si>
  <si>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</si>
  <si>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</si>
  <si>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</si>
  <si>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</si>
  <si>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</si>
  <si>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</si>
  <si>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</si>
  <si>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</si>
  <si>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</si>
  <si>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</si>
  <si>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</si>
  <si>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</si>
  <si>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</si>
  <si>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</si>
  <si>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</si>
  <si>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</si>
  <si>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</si>
  <si>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</si>
  <si>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</si>
  <si>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</si>
  <si>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</si>
  <si>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</si>
  <si>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</si>
  <si>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</si>
  <si>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</si>
  <si>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</si>
  <si>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</si>
  <si>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</si>
  <si>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</si>
  <si>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</si>
  <si>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</si>
  <si>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</si>
  <si>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</si>
  <si>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</si>
  <si>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</si>
  <si>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</si>
  <si>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</si>
  <si>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</si>
  <si>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</si>
  <si>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</si>
  <si>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</si>
  <si>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</si>
  <si>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</si>
  <si>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</si>
  <si>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</si>
  <si>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</si>
  <si>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</si>
  <si>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</si>
  <si>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</si>
  <si>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</si>
  <si>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</si>
  <si>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</si>
  <si>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</si>
  <si>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</si>
  <si>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</si>
  <si>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</si>
  <si>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</si>
  <si>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</si>
  <si>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</si>
  <si>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</si>
  <si>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</si>
  <si>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</si>
  <si>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</si>
  <si>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</si>
  <si>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</si>
  <si>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</si>
  <si>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</si>
  <si>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</si>
  <si>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</si>
  <si>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</si>
  <si>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</si>
  <si>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</si>
  <si>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</si>
  <si>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</si>
  <si>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</si>
  <si>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</si>
  <si>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</si>
  <si>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</si>
  <si>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</si>
  <si>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</si>
  <si>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</si>
  <si>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</si>
  <si>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</si>
  <si>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</si>
  <si>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</si>
  <si>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</si>
  <si>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</si>
  <si>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</si>
  <si>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</si>
  <si>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</si>
  <si>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</si>
  <si>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</si>
  <si>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</si>
  <si>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</si>
  <si>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</si>
  <si>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</si>
  <si>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</si>
  <si>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</si>
  <si>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</si>
  <si>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</si>
  <si>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</si>
  <si>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</si>
  <si>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</si>
  <si>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</si>
  <si>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</si>
  <si>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</si>
  <si>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</si>
  <si>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</si>
  <si>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</si>
  <si>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</si>
  <si>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</si>
  <si>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</si>
  <si>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</si>
  <si>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</si>
  <si>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</si>
  <si>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</si>
  <si>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</si>
  <si>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</si>
  <si>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</si>
  <si>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</si>
  <si>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</si>
  <si>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</si>
  <si>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</si>
  <si>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</si>
  <si>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</si>
  <si>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</si>
  <si>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</si>
  <si>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</si>
  <si>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</si>
  <si>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</si>
  <si>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</si>
  <si>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</si>
  <si>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</si>
  <si>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</si>
  <si>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</si>
  <si>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</si>
  <si>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</si>
  <si>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</si>
  <si>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</si>
  <si>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</si>
  <si>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</si>
  <si>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</si>
  <si>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</si>
  <si>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</si>
  <si>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</si>
  <si>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</si>
  <si>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</si>
  <si>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</si>
  <si>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</si>
  <si>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</si>
  <si>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</si>
  <si>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</si>
  <si>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</si>
  <si>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</si>
  <si>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</si>
  <si>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</si>
  <si>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</si>
  <si>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</si>
  <si>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</si>
  <si>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</si>
  <si>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</si>
  <si>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</si>
  <si>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</si>
  <si>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</si>
  <si>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</si>
  <si>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</si>
  <si>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</si>
  <si>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</si>
  <si>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</si>
  <si>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</si>
  <si>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</si>
  <si>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</si>
  <si>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</si>
  <si>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</si>
  <si>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</si>
  <si>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</si>
  <si>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</si>
  <si>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</si>
  <si>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</si>
  <si>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</si>
  <si>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</si>
  <si>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</si>
  <si>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</si>
  <si>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</si>
  <si>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</si>
  <si>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</si>
  <si>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</si>
  <si>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</si>
  <si>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</si>
  <si>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</si>
  <si>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</si>
  <si>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</si>
  <si>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</si>
  <si>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</si>
  <si>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</si>
  <si>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</si>
  <si>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</si>
  <si>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</si>
  <si>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</si>
  <si>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</si>
  <si>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</si>
  <si>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</si>
  <si>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</si>
  <si>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</si>
  <si>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</si>
  <si>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</si>
  <si>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</si>
  <si>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</si>
  <si>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</si>
  <si>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</si>
  <si>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</si>
  <si>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</si>
  <si>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</si>
  <si>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</si>
  <si>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</si>
  <si>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</si>
  <si>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</si>
  <si>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</si>
  <si>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</si>
  <si>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</si>
  <si>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</si>
  <si>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</si>
  <si>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</si>
  <si>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</si>
  <si>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</si>
  <si>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</si>
  <si>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</si>
  <si>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</si>
  <si>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</si>
  <si>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</si>
  <si>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</si>
  <si>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</si>
  <si>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</si>
  <si>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</si>
  <si>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</si>
  <si>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</si>
  <si>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</si>
  <si>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</si>
  <si>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</si>
  <si>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</si>
  <si>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</si>
  <si>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</si>
  <si>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</si>
  <si>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</si>
  <si>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</si>
  <si>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</si>
  <si>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</si>
  <si>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</si>
  <si>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</si>
  <si>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</si>
  <si>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</si>
  <si>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</si>
  <si>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</si>
  <si>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</si>
  <si>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</si>
  <si>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</si>
  <si>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</si>
  <si>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</si>
  <si>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</si>
  <si>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</si>
  <si>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</si>
  <si>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</si>
  <si>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</si>
  <si>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</si>
  <si>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</si>
  <si>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</si>
  <si>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</si>
  <si>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</si>
  <si>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</si>
  <si>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</si>
  <si>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</si>
  <si>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</si>
  <si>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</si>
  <si>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</si>
  <si>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</si>
  <si>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</si>
  <si>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</si>
  <si>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</si>
  <si>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</si>
  <si>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</si>
  <si>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</si>
  <si>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</si>
  <si>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</si>
  <si>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</si>
  <si>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</si>
  <si>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</si>
  <si>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</si>
  <si>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</si>
  <si>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</si>
  <si>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</si>
  <si>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</si>
  <si>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</si>
  <si>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</si>
  <si>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</si>
  <si>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</si>
  <si>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</si>
  <si>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</si>
  <si>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</si>
  <si>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</si>
  <si>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</si>
  <si>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</si>
  <si>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</si>
  <si>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</si>
  <si>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</si>
  <si>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</si>
  <si>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</si>
  <si>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</si>
  <si>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</si>
  <si>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</si>
  <si>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</si>
  <si>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</si>
  <si>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</si>
  <si>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</si>
  <si>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</si>
  <si>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</si>
  <si>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</si>
  <si>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</si>
  <si>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</si>
  <si>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</si>
  <si>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</si>
  <si>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</si>
  <si>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</si>
  <si>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</si>
  <si>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</si>
  <si>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</si>
  <si>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</si>
  <si>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</si>
  <si>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</si>
  <si>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</si>
  <si>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</si>
  <si>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</si>
  <si>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</si>
  <si>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</si>
  <si>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</si>
  <si>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</si>
  <si>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</si>
  <si>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</si>
  <si>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</si>
  <si>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</si>
  <si>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</si>
  <si>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</si>
  <si>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</si>
  <si>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</si>
  <si>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</si>
  <si>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</si>
  <si>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</si>
  <si>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</si>
  <si>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</si>
  <si>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</si>
  <si>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</si>
  <si>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</si>
  <si>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</si>
  <si>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</si>
  <si>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</si>
  <si>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</si>
  <si>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</si>
  <si>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</si>
  <si>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</si>
  <si>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</si>
  <si>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</si>
  <si>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</si>
  <si>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</si>
  <si>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</si>
  <si>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</si>
  <si>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</si>
  <si>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</si>
  <si>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</si>
  <si>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</si>
  <si>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</si>
  <si>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</si>
  <si>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</si>
  <si>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</si>
  <si>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</si>
  <si>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</si>
  <si>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</si>
  <si>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</si>
  <si>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</si>
  <si>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</si>
  <si>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</si>
  <si>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</si>
  <si>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</si>
  <si>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</si>
  <si>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</si>
  <si>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</si>
  <si>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</si>
  <si>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</si>
  <si>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</si>
  <si>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</si>
  <si>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</si>
  <si>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</si>
  <si>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</si>
  <si>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</si>
  <si>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</si>
  <si>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</si>
  <si>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</si>
  <si>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</si>
  <si>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</si>
  <si>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</si>
  <si>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</si>
  <si>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</si>
  <si>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</si>
  <si>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</si>
  <si>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</si>
  <si>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</si>
  <si>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</si>
  <si>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</si>
  <si>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</si>
  <si>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</si>
  <si>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</si>
  <si>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</si>
  <si>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</si>
  <si>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</si>
  <si>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</si>
  <si>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</si>
  <si>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</si>
  <si>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</si>
  <si>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</si>
  <si>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</si>
  <si>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</si>
  <si>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</si>
  <si>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</si>
  <si>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</si>
  <si>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</si>
  <si>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</si>
  <si>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</si>
  <si>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</si>
  <si>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</si>
  <si>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</si>
  <si>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</si>
  <si>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</si>
  <si>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</si>
  <si>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</si>
  <si>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</si>
  <si>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</si>
  <si>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</si>
  <si>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</si>
  <si>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</si>
  <si>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</si>
  <si>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</si>
  <si>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</si>
  <si>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</si>
  <si>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</si>
  <si>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</si>
  <si>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</si>
  <si>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</si>
  <si>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</si>
  <si>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</si>
  <si>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</si>
  <si>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</si>
  <si>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</si>
  <si>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</si>
  <si>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</si>
  <si>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</si>
  <si>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</si>
  <si>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</si>
  <si>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</si>
  <si>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</si>
  <si>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</si>
  <si>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</si>
  <si>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</si>
  <si>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</si>
  <si>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</si>
  <si>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</si>
  <si>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</si>
  <si>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</si>
  <si>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</si>
  <si>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</si>
  <si>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</si>
  <si>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</si>
  <si>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</si>
  <si>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</si>
  <si>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</si>
  <si>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</si>
  <si>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</si>
  <si>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</si>
  <si>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</si>
  <si>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</si>
  <si>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</si>
  <si>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</si>
  <si>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</si>
  <si>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</si>
  <si>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</si>
  <si>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</si>
  <si>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</si>
  <si>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</si>
  <si>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</si>
  <si>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</si>
  <si>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</si>
  <si>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</si>
  <si>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</si>
  <si>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</si>
  <si>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</si>
  <si>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</si>
  <si>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</si>
  <si>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</si>
  <si>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</si>
  <si>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</si>
  <si>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</si>
  <si>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</si>
  <si>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</si>
  <si>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</si>
  <si>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</si>
  <si>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</si>
  <si>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</si>
  <si>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</si>
  <si>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</si>
  <si>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</si>
  <si>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</si>
  <si>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</si>
  <si>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</si>
  <si>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</si>
  <si>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</si>
  <si>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</si>
  <si>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</si>
  <si>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</si>
  <si>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</si>
  <si>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</si>
  <si>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</si>
  <si>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</si>
  <si>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</si>
  <si>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</si>
  <si>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</si>
  <si>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</si>
  <si>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</si>
  <si>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</si>
  <si>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</si>
  <si>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</si>
  <si>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</si>
  <si>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</si>
  <si>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</si>
  <si>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</si>
  <si>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</si>
  <si>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</si>
  <si>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</si>
  <si>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</si>
  <si>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</si>
  <si>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</si>
  <si>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</si>
  <si>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</si>
  <si>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</si>
  <si>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</si>
  <si>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</si>
  <si>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</si>
  <si>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</si>
  <si>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</si>
  <si>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</si>
  <si>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</si>
  <si>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</si>
  <si>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</si>
  <si>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</si>
  <si>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</si>
  <si>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</si>
  <si>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</si>
  <si>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</si>
  <si>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</si>
  <si>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</si>
  <si>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</si>
  <si>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</si>
  <si>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</si>
  <si>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</si>
  <si>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</si>
  <si>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</si>
  <si>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</si>
  <si>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</si>
  <si>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</si>
  <si>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</si>
  <si>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</si>
  <si>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</si>
  <si>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</si>
  <si>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</si>
  <si>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</si>
  <si>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</si>
  <si>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</si>
  <si>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</si>
  <si>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</si>
  <si>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</si>
  <si>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</si>
  <si>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</si>
  <si>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</si>
  <si>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</si>
  <si>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</si>
  <si>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</si>
  <si>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</si>
  <si>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</si>
  <si>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</si>
  <si>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</si>
  <si>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</si>
  <si>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</si>
  <si>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</si>
  <si>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</si>
  <si>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</si>
  <si>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</si>
  <si>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</si>
  <si>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</si>
  <si>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</si>
  <si>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</si>
  <si>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</si>
  <si>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</si>
  <si>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</si>
  <si>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</si>
  <si>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</si>
  <si>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</si>
  <si>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</si>
  <si>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</si>
  <si>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</si>
  <si>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</si>
  <si>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</si>
  <si>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</si>
  <si>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</si>
  <si>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</si>
  <si>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</si>
  <si>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</si>
  <si>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</si>
  <si>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</si>
  <si>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</si>
  <si>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</si>
  <si>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</si>
  <si>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</si>
  <si>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</si>
  <si>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</si>
  <si>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</si>
  <si>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</si>
  <si>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</si>
  <si>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</si>
  <si>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</si>
  <si>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</si>
  <si>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</si>
  <si>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</si>
  <si>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</si>
  <si>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</si>
  <si>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</si>
  <si>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</si>
  <si>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</si>
  <si>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</si>
  <si>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</si>
  <si>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</si>
  <si>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</si>
  <si>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</si>
  <si>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</si>
  <si>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</si>
  <si>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</si>
  <si>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</si>
  <si>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</si>
  <si>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</si>
  <si>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</si>
  <si>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</si>
  <si>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</si>
  <si>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</si>
  <si>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</si>
  <si>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</si>
  <si>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</si>
  <si>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</si>
  <si>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</si>
  <si>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</si>
  <si>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</si>
  <si>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</si>
  <si>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</si>
  <si>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</si>
  <si>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</si>
  <si>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</si>
  <si>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</si>
  <si>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</si>
  <si>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</si>
  <si>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</si>
  <si>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</si>
  <si>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</si>
  <si>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</si>
  <si>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</si>
  <si>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</si>
  <si>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</si>
  <si>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</si>
  <si>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</si>
  <si>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</si>
  <si>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</si>
  <si>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</si>
  <si>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</si>
  <si>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</si>
  <si>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</si>
  <si>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</si>
  <si>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</si>
  <si>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</si>
  <si>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</si>
  <si>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</si>
  <si>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</si>
  <si>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</si>
  <si>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</si>
  <si>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</si>
  <si>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</si>
  <si>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</si>
  <si>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</si>
  <si>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</si>
  <si>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</si>
  <si>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</si>
  <si>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</si>
  <si>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</si>
  <si>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</si>
  <si>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</si>
  <si>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</si>
  <si>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</si>
  <si>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</si>
  <si>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</si>
  <si>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</si>
  <si>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</si>
  <si>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</si>
  <si>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</si>
  <si>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</si>
  <si>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</si>
  <si>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</si>
  <si>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</si>
  <si>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</si>
  <si>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</si>
  <si>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</si>
  <si>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</si>
  <si>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</si>
  <si>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</si>
  <si>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</si>
  <si>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</si>
  <si>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</si>
  <si>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</si>
  <si>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</si>
  <si>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</si>
  <si>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</si>
  <si>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</si>
  <si>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</si>
  <si>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</si>
  <si>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</si>
  <si>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</si>
  <si>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</si>
  <si>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</si>
  <si>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</si>
  <si>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</si>
  <si>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</si>
  <si>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</si>
  <si>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</si>
  <si>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</si>
  <si>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</si>
  <si>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</si>
  <si>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</si>
  <si>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</si>
  <si>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</si>
  <si>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</si>
  <si>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</si>
  <si>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</si>
  <si>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</si>
  <si>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</si>
  <si>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</si>
  <si>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</si>
  <si>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</si>
  <si>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</si>
  <si>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</si>
  <si>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</si>
  <si>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</si>
  <si>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</si>
  <si>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</si>
  <si>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</si>
  <si>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</si>
  <si>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</si>
  <si>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</si>
  <si>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</si>
  <si>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</si>
  <si>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</si>
  <si>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</si>
  <si>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</si>
  <si>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</si>
  <si>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</si>
  <si>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</si>
  <si>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</si>
  <si>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</si>
  <si>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</si>
  <si>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</si>
  <si>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</si>
  <si>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</si>
  <si>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</si>
  <si>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</si>
  <si>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</si>
  <si>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</si>
  <si>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</si>
  <si>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</si>
  <si>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</si>
  <si>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</si>
  <si>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</si>
  <si>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</si>
  <si>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</si>
  <si>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</si>
  <si>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</si>
  <si>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</si>
  <si>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</si>
  <si>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</si>
  <si>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</si>
  <si>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</si>
  <si>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</si>
  <si>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</si>
  <si>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</si>
  <si>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</si>
  <si>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</si>
  <si>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</si>
  <si>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</si>
  <si>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</si>
  <si>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</si>
  <si>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</si>
  <si>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</si>
  <si>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</si>
  <si>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</si>
  <si>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</si>
  <si>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</si>
  <si>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</si>
  <si>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</si>
  <si>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</si>
  <si>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</si>
  <si>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</si>
  <si>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</si>
  <si>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</si>
  <si>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</si>
  <si>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</si>
  <si>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</si>
  <si>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</si>
  <si>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</si>
  <si>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</si>
  <si>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</si>
  <si>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</si>
  <si>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</si>
  <si>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</si>
  <si>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</si>
  <si>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</si>
  <si>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</si>
  <si>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</si>
  <si>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</si>
  <si>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</si>
  <si>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</si>
  <si>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</si>
  <si>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</si>
  <si>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</si>
  <si>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</si>
  <si>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</si>
  <si>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</si>
  <si>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</si>
  <si>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</si>
  <si>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</si>
  <si>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</si>
  <si>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</si>
  <si>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</si>
  <si>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</si>
  <si>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</si>
  <si>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</si>
  <si>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</si>
  <si>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</si>
  <si>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</si>
  <si>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</si>
  <si>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</si>
  <si>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</si>
  <si>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</si>
  <si>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</si>
  <si>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</si>
  <si>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</si>
  <si>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</si>
  <si>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</si>
  <si>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</si>
  <si>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</si>
  <si>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</si>
  <si>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</si>
  <si>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</si>
  <si>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</si>
  <si>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</si>
  <si>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</si>
  <si>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</si>
  <si>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</si>
  <si>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</si>
  <si>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</si>
  <si>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</si>
  <si>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</si>
  <si>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</si>
  <si>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</si>
  <si>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</si>
  <si>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</si>
  <si>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</si>
  <si>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</si>
  <si>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</si>
  <si>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</si>
  <si>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</si>
  <si>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</si>
  <si>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</si>
  <si>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</si>
  <si>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</si>
  <si>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</si>
  <si>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</si>
  <si>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</si>
  <si>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</si>
  <si>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</si>
  <si>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</si>
  <si>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</si>
  <si>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</si>
  <si>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</si>
  <si>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</si>
  <si>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</si>
  <si>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</si>
  <si>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</si>
  <si>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</si>
  <si>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</si>
  <si>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</si>
  <si>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</si>
  <si>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</si>
  <si>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</si>
  <si>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</si>
  <si>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</si>
  <si>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</si>
  <si>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</si>
  <si>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</si>
  <si>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</si>
  <si>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</si>
  <si>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</si>
  <si>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</si>
  <si>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</si>
  <si>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</si>
  <si>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</si>
  <si>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</si>
  <si>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</si>
  <si>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</si>
  <si>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</si>
  <si>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</si>
  <si>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</si>
  <si>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</si>
  <si>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</si>
  <si>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</si>
  <si>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</si>
  <si>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</si>
  <si>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</si>
  <si>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</si>
  <si>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</si>
  <si>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</si>
  <si>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</si>
  <si>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</si>
  <si>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</si>
  <si>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</si>
  <si>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</si>
  <si>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</si>
  <si>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</si>
  <si>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</si>
  <si>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</si>
  <si>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</si>
  <si>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</si>
  <si>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</si>
  <si>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</si>
  <si>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</si>
  <si>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</si>
  <si>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</si>
  <si>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</si>
  <si>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</si>
  <si>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</si>
  <si>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</si>
  <si>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</si>
  <si>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</si>
  <si>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</si>
  <si>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</si>
  <si>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</si>
  <si>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</si>
  <si>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</si>
  <si>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</si>
  <si>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</si>
  <si>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</si>
  <si>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</si>
  <si>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</si>
  <si>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</si>
  <si>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</si>
  <si>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</si>
  <si>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</si>
  <si>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</si>
  <si>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</si>
  <si>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</si>
  <si>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</si>
  <si>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</si>
  <si>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</si>
  <si>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</si>
  <si>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</si>
  <si>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</si>
  <si>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</si>
  <si>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</si>
  <si>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</si>
  <si>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</si>
  <si>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</si>
  <si>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</si>
  <si>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</si>
  <si>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</si>
  <si>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</si>
  <si>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</si>
  <si>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</si>
  <si>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</si>
  <si>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</si>
  <si>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</si>
  <si>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</si>
  <si>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</si>
  <si>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</si>
  <si>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</si>
  <si>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</si>
  <si>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</si>
  <si>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</si>
  <si>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</si>
  <si>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</si>
  <si>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</si>
  <si>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</si>
  <si>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</si>
  <si>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</si>
  <si>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</si>
  <si>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</si>
  <si>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</si>
  <si>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</si>
  <si>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</si>
  <si>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</si>
  <si>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</si>
  <si>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</si>
  <si>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</si>
  <si>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</si>
  <si>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</si>
  <si>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</si>
  <si>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</si>
  <si>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</si>
  <si>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</si>
  <si>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</si>
  <si>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</si>
  <si>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</si>
  <si>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</si>
  <si>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</si>
  <si>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</si>
  <si>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</si>
  <si>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</si>
  <si>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</si>
  <si>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</si>
  <si>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</si>
  <si>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</si>
  <si>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</si>
  <si>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</si>
  <si>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</si>
  <si>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</si>
  <si>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</si>
  <si>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</si>
  <si>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</si>
  <si>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</si>
  <si>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</si>
  <si>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</si>
  <si>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</si>
  <si>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</si>
  <si>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</si>
  <si>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</si>
  <si>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</si>
  <si>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</si>
  <si>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</si>
  <si>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</si>
  <si>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</si>
  <si>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</si>
  <si>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</si>
  <si>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</si>
  <si>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</si>
  <si>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</si>
  <si>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</si>
  <si>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</si>
  <si>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</si>
  <si>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</si>
  <si>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</si>
  <si>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</si>
  <si>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</si>
  <si>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</si>
  <si>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</si>
  <si>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</si>
  <si>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</si>
  <si>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</si>
  <si>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</si>
  <si>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</si>
  <si>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</si>
  <si>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</si>
  <si>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</si>
  <si>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</si>
  <si>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</si>
  <si>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</si>
  <si>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</si>
  <si>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</si>
  <si>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</si>
  <si>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</si>
  <si>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</si>
  <si>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</si>
  <si>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</si>
  <si>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</si>
  <si>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</si>
  <si>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</si>
  <si>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</si>
  <si>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</si>
  <si>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</si>
  <si>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</si>
  <si>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</si>
  <si>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</si>
  <si>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</si>
  <si>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</si>
  <si>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</si>
  <si>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</si>
  <si>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</si>
  <si>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</si>
  <si>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</si>
  <si>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</si>
  <si>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</si>
  <si>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</si>
  <si>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</si>
  <si>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</si>
  <si>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</si>
  <si>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</si>
  <si>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</si>
  <si>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</si>
  <si>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</si>
  <si>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</si>
  <si>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</si>
  <si>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</si>
  <si>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</si>
  <si>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</si>
  <si>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</si>
  <si>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</si>
  <si>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</si>
  <si>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</si>
  <si>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</si>
  <si>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</si>
  <si>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</si>
  <si>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</si>
  <si>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</si>
  <si>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</si>
  <si>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</si>
  <si>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</si>
  <si>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</si>
  <si>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</si>
  <si>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</si>
  <si>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</si>
  <si>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</si>
  <si>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</si>
  <si>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</si>
  <si>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</si>
  <si>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</si>
  <si>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</si>
  <si>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</si>
  <si>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</si>
  <si>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</si>
  <si>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</si>
  <si>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</si>
  <si>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</si>
  <si>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</si>
  <si>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</si>
  <si>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</si>
  <si>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</si>
  <si>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</si>
  <si>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</si>
  <si>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</si>
  <si>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</si>
  <si>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</si>
  <si>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</si>
  <si>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</si>
  <si>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</si>
  <si>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</si>
  <si>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</si>
  <si>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</si>
  <si>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</si>
  <si>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</si>
  <si>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</si>
  <si>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</si>
  <si>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</si>
  <si>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</si>
  <si>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</si>
  <si>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</si>
  <si>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</si>
  <si>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</si>
  <si>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</si>
  <si>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</si>
  <si>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</si>
  <si>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</si>
  <si>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</si>
  <si>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</si>
  <si>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</si>
  <si>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</si>
  <si>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</si>
  <si>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</si>
  <si>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</si>
  <si>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</si>
  <si>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</si>
  <si>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</si>
  <si>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</si>
  <si>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</si>
  <si>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</si>
  <si>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</si>
  <si>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</si>
  <si>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</si>
  <si>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</si>
  <si>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</si>
  <si>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</si>
  <si>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</si>
  <si>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</si>
  <si>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</si>
  <si>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</si>
  <si>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</si>
  <si>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</si>
  <si>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</si>
  <si>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</si>
  <si>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</si>
  <si>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</si>
  <si>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</si>
  <si>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</si>
  <si>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</si>
  <si>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</si>
  <si>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</si>
  <si>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</si>
  <si>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</si>
  <si>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</si>
  <si>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</si>
  <si>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</si>
  <si>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</si>
  <si>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</si>
  <si>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</si>
  <si>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</si>
  <si>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</si>
  <si>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</si>
  <si>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</si>
  <si>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</si>
  <si>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</si>
  <si>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</si>
  <si>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</si>
  <si>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</si>
  <si>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</si>
  <si>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</si>
  <si>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</si>
  <si>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</si>
  <si>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</si>
  <si>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</si>
  <si>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</si>
  <si>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</si>
  <si>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</si>
  <si>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</si>
  <si>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</si>
  <si>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</si>
  <si>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</si>
  <si>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</si>
  <si>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</si>
  <si>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</si>
  <si>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</si>
  <si>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</si>
  <si>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</si>
  <si>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</si>
  <si>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</si>
  <si>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</si>
  <si>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</si>
  <si>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</si>
  <si>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</si>
  <si>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</si>
  <si>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</si>
  <si>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</si>
  <si>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</si>
  <si>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</si>
  <si>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</si>
  <si>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</si>
  <si>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</si>
  <si>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</si>
  <si>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</si>
  <si>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</si>
  <si>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</si>
  <si>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</si>
  <si>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</si>
  <si>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</si>
  <si>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</si>
  <si>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</si>
  <si>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</si>
  <si>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</si>
  <si>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</si>
  <si>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</si>
  <si>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</si>
  <si>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</si>
  <si>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</si>
  <si>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</si>
  <si>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</si>
  <si>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</si>
  <si>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</si>
  <si>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</si>
  <si>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</si>
  <si>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</si>
  <si>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</si>
  <si>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</si>
  <si>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</si>
  <si>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</si>
  <si>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</si>
  <si>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</si>
  <si>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</si>
  <si>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</si>
  <si>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</si>
  <si>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</si>
  <si>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</si>
  <si>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</si>
  <si>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</si>
  <si>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</si>
  <si>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</si>
  <si>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</si>
  <si>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</si>
  <si>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</si>
  <si>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</si>
  <si>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</si>
  <si>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</si>
  <si>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</si>
  <si>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</si>
  <si>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</si>
  <si>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</si>
  <si>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</si>
  <si>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</si>
  <si>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</si>
  <si>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</si>
  <si>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</si>
  <si>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</si>
  <si>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</si>
  <si>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</si>
  <si>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</si>
  <si>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</si>
  <si>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</si>
  <si>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</si>
  <si>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</si>
  <si>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</si>
  <si>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</si>
  <si>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</si>
  <si>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</si>
  <si>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</si>
  <si>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</si>
  <si>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</si>
  <si>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</si>
  <si>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</si>
  <si>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</si>
  <si>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</si>
  <si>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</si>
  <si>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</si>
  <si>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</si>
  <si>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</si>
  <si>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</si>
  <si>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</si>
  <si>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</si>
  <si>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</si>
  <si>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</si>
  <si>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</si>
  <si>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</si>
  <si>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</si>
  <si>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</si>
  <si>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</si>
  <si>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</si>
  <si>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</si>
  <si>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</si>
  <si>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</si>
  <si>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</si>
  <si>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</si>
  <si>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</si>
  <si>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</si>
  <si>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</si>
  <si>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</si>
  <si>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</si>
  <si>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</si>
  <si>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</si>
  <si>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</si>
  <si>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</si>
  <si>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</si>
  <si>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</si>
  <si>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</si>
  <si>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</si>
  <si>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</si>
  <si>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</si>
  <si>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</si>
  <si>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</si>
  <si>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</si>
  <si>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</si>
  <si>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</si>
  <si>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</si>
  <si>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</si>
  <si>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</si>
  <si>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</si>
  <si>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</si>
  <si>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</si>
  <si>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</si>
  <si>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</si>
  <si>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</si>
  <si>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</si>
  <si>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</si>
  <si>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</si>
  <si>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</si>
  <si>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</si>
  <si>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</si>
  <si>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</si>
  <si>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</si>
  <si>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</si>
  <si>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</si>
  <si>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</si>
  <si>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</si>
  <si>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</si>
  <si>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</si>
  <si>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</si>
  <si>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</si>
  <si>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</si>
  <si>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</si>
  <si>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</si>
  <si>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</si>
  <si>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</si>
  <si>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</si>
  <si>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</si>
  <si>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</si>
  <si>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</si>
  <si>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</si>
  <si>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</si>
  <si>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</si>
  <si>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</si>
  <si>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</si>
  <si>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</si>
  <si>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</si>
  <si>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</si>
  <si>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</si>
  <si>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</si>
  <si>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</si>
  <si>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</si>
  <si>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</si>
  <si>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</si>
  <si>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</si>
  <si>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</si>
  <si>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</si>
  <si>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</si>
  <si>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</si>
  <si>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</si>
  <si>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</si>
  <si>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</si>
  <si>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</si>
  <si>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</si>
  <si>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</si>
  <si>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</si>
  <si>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</si>
  <si>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</si>
  <si>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</si>
  <si>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</si>
  <si>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</si>
  <si>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</si>
  <si>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</si>
  <si>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</si>
  <si>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</si>
  <si>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</si>
  <si>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</si>
  <si>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</si>
  <si>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</si>
  <si>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</si>
  <si>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</si>
  <si>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</si>
  <si>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</si>
  <si>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</si>
  <si>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</si>
  <si>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</si>
  <si>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</si>
  <si>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</si>
  <si>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</si>
  <si>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</si>
  <si>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</si>
  <si>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</si>
  <si>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</si>
  <si>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</si>
  <si>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</si>
  <si>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</si>
  <si>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</si>
  <si>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</si>
  <si>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</si>
  <si>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</si>
  <si>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</si>
  <si>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</si>
  <si>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</si>
  <si>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</si>
  <si>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</si>
  <si>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</si>
  <si>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</si>
  <si>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</si>
  <si>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</si>
  <si>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</si>
  <si>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</si>
  <si>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</si>
  <si>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</si>
  <si>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</si>
  <si>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</si>
  <si>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</si>
  <si>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</si>
  <si>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</si>
  <si>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</si>
  <si>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</si>
  <si>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</si>
  <si>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</si>
  <si>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</si>
  <si>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</si>
  <si>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</si>
  <si>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</si>
  <si>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</si>
  <si>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</si>
  <si>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</si>
  <si>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</si>
  <si>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</si>
  <si>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</si>
  <si>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</si>
  <si>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</si>
  <si>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</si>
  <si>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</si>
  <si>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</si>
  <si>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</si>
  <si>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</si>
  <si>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</si>
  <si>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</si>
  <si>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</si>
  <si>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</si>
  <si>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</si>
  <si>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</si>
  <si>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</si>
  <si>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</si>
  <si>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</si>
  <si>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</si>
  <si>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</si>
  <si>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</si>
  <si>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</si>
  <si>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</si>
  <si>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</si>
  <si>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</si>
  <si>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</si>
  <si>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</si>
  <si>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</si>
  <si>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</si>
  <si>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</si>
  <si>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</si>
  <si>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</si>
  <si>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</si>
  <si>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</si>
  <si>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</si>
  <si>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</si>
  <si>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</si>
  <si>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</si>
  <si>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</si>
  <si>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</si>
  <si>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</si>
  <si>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</si>
  <si>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</si>
  <si>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</si>
  <si>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</si>
  <si>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</si>
  <si>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</si>
  <si>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</si>
  <si>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</si>
  <si>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</si>
  <si>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</si>
  <si>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</si>
  <si>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</si>
  <si>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</si>
  <si>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</si>
  <si>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</si>
  <si>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</si>
  <si>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</si>
  <si>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</si>
  <si>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</si>
  <si>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</si>
  <si>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</si>
  <si>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</si>
  <si>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</si>
  <si>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</si>
  <si>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</si>
  <si>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</si>
  <si>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</si>
  <si>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</si>
  <si>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</si>
  <si>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</si>
  <si>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</si>
  <si>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</si>
  <si>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</si>
  <si>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</si>
  <si>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</si>
  <si>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</si>
  <si>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</si>
  <si>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</si>
  <si>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</si>
  <si>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</si>
  <si>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</si>
  <si>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</si>
  <si>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</si>
  <si>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</si>
  <si>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</si>
  <si>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</si>
  <si>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</si>
  <si>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</si>
  <si>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</si>
  <si>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</si>
  <si>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</si>
  <si>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</si>
  <si>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</si>
  <si>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</si>
  <si>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</si>
  <si>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</si>
  <si>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</si>
  <si>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</si>
  <si>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</si>
  <si>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</si>
  <si>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</si>
  <si>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</si>
  <si>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</si>
  <si>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</si>
  <si>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</si>
  <si>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</si>
  <si>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</si>
  <si>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</si>
  <si>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</si>
  <si>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</si>
  <si>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</si>
  <si>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</si>
  <si>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</si>
  <si>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</si>
  <si>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</si>
  <si>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</si>
  <si>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</si>
  <si>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</si>
  <si>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</si>
  <si>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</si>
  <si>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</si>
  <si>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</si>
  <si>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</si>
  <si>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</si>
  <si>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</si>
  <si>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</si>
  <si>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</si>
  <si>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</si>
  <si>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</si>
  <si>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</si>
  <si>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</si>
  <si>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</si>
  <si>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</si>
  <si>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</si>
  <si>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</si>
  <si>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</si>
  <si>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</si>
  <si>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</si>
  <si>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</si>
  <si>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</si>
  <si>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</si>
  <si>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</si>
  <si>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</si>
  <si>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</si>
  <si>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</si>
  <si>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</si>
  <si>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</si>
  <si>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</si>
  <si>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</si>
  <si>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</si>
  <si>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</si>
  <si>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</si>
  <si>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</si>
  <si>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</si>
  <si>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</si>
  <si>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</si>
  <si>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</si>
  <si>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</si>
  <si>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</si>
  <si>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</si>
  <si>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</si>
  <si>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</si>
  <si>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</si>
  <si>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</si>
  <si>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</si>
  <si>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</si>
  <si>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</si>
  <si>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</si>
  <si>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</si>
  <si>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</si>
  <si>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</si>
  <si>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</si>
  <si>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</si>
  <si>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</si>
  <si>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</si>
  <si>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</si>
  <si>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</si>
  <si>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</si>
  <si>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</si>
  <si>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</si>
  <si>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</si>
  <si>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</si>
  <si>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</si>
  <si>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</si>
  <si>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</si>
  <si>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</si>
  <si>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</si>
  <si>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</si>
  <si>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</si>
  <si>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</si>
  <si>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</si>
  <si>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</si>
  <si>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</si>
  <si>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</si>
  <si>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</si>
  <si>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</si>
  <si>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</si>
  <si>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</si>
  <si>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</si>
  <si>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</si>
  <si>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</si>
  <si>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</si>
  <si>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</si>
  <si>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</si>
  <si>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</si>
  <si>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</si>
  <si>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</si>
  <si>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</si>
  <si>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</si>
  <si>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</si>
  <si>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</si>
  <si>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</si>
  <si>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</si>
  <si>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</si>
  <si>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</si>
  <si>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</si>
  <si>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</si>
  <si>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</si>
  <si>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</si>
  <si>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</si>
  <si>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</si>
  <si>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</si>
  <si>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</si>
  <si>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</si>
  <si>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</si>
  <si>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</si>
  <si>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</si>
  <si>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</si>
  <si>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</si>
  <si>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</si>
  <si>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</si>
  <si>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</si>
  <si>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</si>
  <si>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</si>
  <si>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</si>
  <si>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</si>
  <si>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</si>
  <si>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</si>
  <si>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</si>
  <si>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</si>
  <si>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</si>
  <si>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</si>
  <si>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</si>
  <si>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</si>
  <si>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</si>
  <si>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</si>
  <si>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</si>
  <si>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</si>
  <si>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</si>
  <si>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</si>
  <si>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</si>
  <si>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</si>
  <si>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</si>
  <si>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</si>
  <si>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</si>
  <si>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</si>
  <si>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</si>
  <si>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</si>
  <si>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</si>
  <si>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</si>
  <si>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</si>
  <si>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</si>
  <si>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</si>
  <si>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</si>
  <si>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</si>
  <si>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</si>
  <si>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</si>
  <si>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</si>
  <si>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</si>
  <si>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</si>
  <si>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</si>
  <si>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</si>
  <si>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</si>
  <si>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</si>
  <si>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</si>
  <si>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</si>
  <si>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</si>
  <si>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</si>
  <si>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</si>
  <si>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</si>
  <si>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</si>
  <si>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</si>
  <si>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</si>
  <si>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</si>
  <si>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</si>
  <si>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</si>
  <si>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</si>
  <si>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</si>
  <si>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</si>
  <si>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</si>
  <si>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</si>
  <si>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</si>
  <si>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</si>
  <si>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</si>
  <si>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</si>
  <si>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</si>
  <si>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</si>
  <si>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</si>
  <si>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</si>
  <si>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</si>
  <si>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</si>
  <si>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</si>
  <si>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</si>
  <si>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</si>
  <si>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</si>
  <si>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</si>
  <si>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</si>
  <si>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</si>
  <si>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</si>
  <si>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</si>
  <si>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</si>
  <si>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</si>
  <si>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</si>
  <si>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</si>
  <si>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</si>
  <si>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</si>
  <si>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</si>
  <si>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</si>
  <si>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</si>
  <si>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</si>
  <si>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</si>
  <si>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</si>
  <si>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</si>
  <si>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</si>
  <si>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</si>
  <si>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</si>
  <si>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</si>
  <si>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</si>
  <si>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</si>
  <si>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</si>
  <si>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</si>
  <si>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</si>
  <si>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</si>
  <si>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</si>
  <si>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</si>
  <si>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</si>
  <si>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</si>
  <si>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</si>
  <si>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</si>
  <si>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</si>
  <si>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</si>
  <si>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</si>
  <si>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</si>
  <si>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</si>
  <si>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</si>
  <si>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</si>
  <si>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</si>
  <si>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</si>
  <si>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</si>
  <si>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</si>
  <si>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</si>
  <si>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</si>
  <si>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</si>
  <si>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</si>
  <si>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</si>
  <si>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</si>
  <si>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</si>
  <si>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</si>
  <si>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</si>
  <si>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</si>
  <si>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</si>
  <si>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</si>
  <si>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</si>
  <si>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</si>
  <si>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</si>
  <si>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</si>
  <si>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</si>
  <si>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</si>
  <si>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</si>
  <si>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</si>
  <si>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</si>
  <si>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</si>
  <si>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</si>
  <si>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</si>
  <si>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</si>
  <si>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</si>
  <si>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</si>
  <si>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</si>
  <si>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</si>
  <si>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</si>
  <si>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</si>
  <si>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</si>
  <si>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</si>
  <si>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</si>
  <si>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</si>
  <si>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</si>
  <si>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</si>
  <si>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</si>
  <si>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</si>
  <si>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</si>
  <si>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</si>
  <si>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</si>
  <si>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</si>
  <si>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</si>
  <si>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</si>
  <si>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</si>
  <si>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</si>
  <si>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</si>
  <si>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</si>
  <si>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</si>
  <si>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</si>
  <si>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</si>
  <si>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</si>
  <si>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</si>
  <si>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</si>
  <si>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</si>
  <si>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</si>
  <si>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</si>
  <si>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</si>
  <si>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</si>
  <si>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</si>
  <si>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</si>
  <si>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</si>
  <si>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</si>
  <si>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</si>
  <si>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</si>
  <si>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</si>
  <si>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</si>
  <si>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</si>
  <si>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</si>
  <si>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</si>
  <si>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</si>
  <si>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</si>
  <si>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</si>
  <si>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</si>
  <si>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</si>
  <si>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</si>
  <si>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</si>
  <si>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</si>
  <si>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</si>
  <si>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</si>
  <si>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</si>
  <si>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</si>
  <si>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</si>
  <si>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</si>
  <si>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</si>
  <si>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</si>
  <si>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</si>
  <si>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</si>
  <si>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</si>
  <si>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</si>
  <si>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</si>
  <si>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</si>
  <si>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</si>
  <si>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</si>
  <si>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</si>
  <si>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</si>
  <si>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</si>
  <si>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</si>
  <si>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</si>
  <si>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</si>
  <si>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</si>
  <si>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</si>
  <si>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</si>
  <si>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</si>
  <si>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</si>
  <si>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</si>
  <si>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</si>
  <si>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</si>
  <si>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</si>
  <si>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</si>
  <si>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</si>
  <si>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</si>
  <si>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</si>
  <si>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</si>
  <si>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</si>
  <si>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</si>
  <si>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</si>
  <si>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</si>
  <si>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</si>
  <si>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</si>
  <si>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</si>
  <si>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</si>
  <si>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</si>
  <si>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</si>
  <si>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</si>
  <si>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</si>
  <si>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</si>
  <si>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</si>
  <si>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</si>
  <si>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</si>
  <si>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</si>
  <si>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</si>
  <si>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</si>
  <si>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</si>
  <si>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</si>
  <si>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</si>
  <si>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</si>
  <si>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</si>
  <si>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</si>
  <si>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</si>
  <si>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</si>
  <si>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</si>
  <si>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</si>
  <si>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</si>
  <si>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</si>
  <si>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</si>
  <si>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</si>
  <si>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</si>
  <si>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</si>
  <si>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</si>
  <si>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</si>
  <si>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</si>
  <si>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</si>
  <si>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</si>
  <si>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</si>
  <si>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</si>
  <si>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</si>
  <si>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</si>
  <si>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</si>
  <si>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</si>
  <si>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</si>
  <si>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</si>
  <si>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</si>
  <si>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</si>
  <si>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</si>
  <si>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</si>
  <si>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</si>
  <si>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</si>
  <si>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</si>
  <si>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</si>
  <si>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</si>
  <si>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</si>
  <si>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</si>
  <si>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</si>
  <si>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</si>
  <si>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</si>
  <si>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</si>
  <si>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</si>
  <si>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</si>
  <si>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</si>
  <si>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</si>
  <si>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</si>
  <si>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</si>
  <si>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</si>
  <si>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</si>
  <si>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</si>
  <si>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</si>
  <si>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</si>
  <si>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</si>
  <si>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</si>
  <si>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</si>
  <si>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</si>
  <si>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</si>
  <si>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</si>
  <si>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</si>
  <si>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</si>
  <si>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</si>
  <si>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</si>
  <si>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</si>
  <si>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</si>
  <si>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</si>
  <si>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</si>
  <si>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</si>
  <si>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</si>
  <si>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</si>
  <si>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</si>
  <si>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</si>
  <si>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</si>
  <si>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</si>
  <si>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</si>
  <si>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</si>
  <si>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</si>
  <si>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</si>
  <si>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</si>
  <si>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</si>
  <si>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</si>
  <si>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</si>
  <si>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</si>
  <si>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</si>
  <si>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</si>
  <si>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</si>
  <si>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</si>
  <si>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</si>
  <si>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</si>
  <si>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</si>
  <si>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</si>
  <si>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</si>
  <si>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</si>
  <si>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</si>
  <si>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</si>
  <si>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</si>
  <si>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</si>
  <si>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</si>
  <si>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</si>
  <si>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</si>
  <si>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</si>
  <si>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</si>
  <si>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</si>
  <si>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</si>
  <si>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</si>
  <si>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</si>
  <si>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</si>
  <si>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</si>
  <si>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</si>
  <si>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</si>
  <si>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</si>
  <si>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</si>
  <si>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</si>
  <si>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</si>
  <si>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</si>
  <si>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</si>
  <si>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</si>
  <si>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</si>
  <si>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</si>
  <si>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</si>
  <si>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</si>
  <si>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</si>
  <si>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</si>
  <si>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</si>
  <si>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</si>
  <si>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</si>
  <si>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</si>
  <si>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</si>
  <si>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</si>
  <si>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</si>
  <si>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</si>
  <si>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</si>
  <si>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</si>
  <si>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</si>
  <si>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</si>
  <si>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</si>
  <si>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</si>
  <si>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</si>
  <si>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</si>
  <si>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</si>
  <si>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</si>
  <si>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</si>
  <si>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</si>
  <si>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</si>
  <si>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</si>
  <si>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</si>
  <si>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</si>
  <si>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</si>
  <si>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</si>
  <si>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</si>
  <si>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</si>
  <si>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</si>
  <si>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</si>
  <si>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</si>
  <si>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</si>
  <si>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</si>
  <si>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</si>
  <si>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</si>
  <si>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</si>
  <si>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</si>
  <si>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Wait PCM </t>
  </si>
  <si>
    <t>160 MIN</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</si>
  <si>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</si>
  <si>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</si>
  <si>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</si>
  <si>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</si>
  <si>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PCM-20251031-00000674</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</si>
  <si>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</si>
  <si>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</si>
  <si>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</si>
  <si>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</si>
  <si>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</si>
  <si>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</si>
  <si>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</si>
  <si>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PCM-20251031-00000701</t>
  </si>
  <si>
    <t>ETA 25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</si>
</sst>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8" totalsRowShown="0" headerRowDxfId="157" dataDxfId="156" headerRowBorderDxfId="154" tableBorderDxfId="155" totalsRowBorderDxfId="153">
  <autoFilter ref="A1:CJ16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5" totalsRowShown="0" headerRowDxfId="48" dataDxfId="47" headerRowBorderDxfId="45" tableBorderDxfId="46" totalsRowBorderDxfId="44">
  <autoFilter ref="A1:L13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2" totalsRowShown="0" headerRowDxfId="15" dataDxfId="14" headerRowBorderDxfId="12" tableBorderDxfId="13">
  <autoFilter ref="A1:L4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298.65846504629735</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45961.606890972223</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45961.606890972223</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45961.606890972223</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45961.606890972223</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45961.606890972223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45961.606890972223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45961.606890972223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45961.606890972223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45961.606890972223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45961.606890972223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45961.606890972223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45961.606890972223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45961.606890972223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45961.606890972223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45961.606890972223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45961.606890972223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45961.606890972223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45961.606890972223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45961.606890972223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45961.606890972223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45961.606890972223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45961.606890972223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45961.606890972223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45961.606890972223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45961.606890972223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45961.606890972223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45961.606890972223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45961.606890972223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45961.606890972223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45961.606890972223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45961.606890972223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45961.606890972223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45961.606890972223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45961.606890972223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45961.606890972223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45961.606890972223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45961.606890972223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45961.606890972223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45961.606890972223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45961.606890972223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45961.606890972223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45961.606890972223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45961.606890972223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45961.606890972223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45961.606890972223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45961.606890972223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45961.606890972223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45961.606890972223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45961.606890972223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45961.606890972223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45961.606890972223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45961.606890972223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45961.606890972223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45961.606890972223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45961.606890972223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45961.606890972223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45961.606890972223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45961.606890972223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45961.606890972223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45961.606890972223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45961.606890972223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45961.606890972223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45961.606890972223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45961.606890972223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45961.606890972223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45961.606890972223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45961.606890972223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45961.606890972223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45961.606890972223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45961.606890972223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45961.606890972223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45961.606890972223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45961.606890972223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45961.606890972223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45961.606890972223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45961.606890972223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45961.606890972223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45961.606890972223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45961.606890972223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45961.606890972223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45961.606890972223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45961.606890972223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45961.606890972223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45961.606890972223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45961.606890972223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45961.606890972223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45961.606890972223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45961.606890972223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45961.606890972223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45961.606890972223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45961.606890972223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45961.606890972223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45961.606890972223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45961.606890972223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45961.606890972223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45961.606890972223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45961.606890972223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45961.606890972223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45961.606890972223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45961.606890972223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45961.606890972223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45961.606890972223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45961.606890972223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45961.606890972223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45961.606890972223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45961.606890972223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45961.606890972223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45961.606890972223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45961.606890972223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45961.606890972223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45961.606890972223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45961.606890972223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45961.606890972223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45961.606890972223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45961.606890972223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45961.606890972223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45961.606890972223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45961.606890972223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45961.606890972223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45961.606890972223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45961.606890972223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45961.606890972223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45961.606890972223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45961.606890972223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45961.606890972223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45961.606890972223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45961.606890972223</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45961.606890972223</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D961019-D012-4A9F-969D-B447831B99FF}"/>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8"/>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136.60705300926202</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2.8648076388926711</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27837</v>
      </c>
      <c r="E5" s="114" t="s">
        <v>39021</v>
      </c>
      <c r="F5" s="115"/>
      <c r="G5" s="116">
        <f ca="1">IFERROR(NOW()-F5,"-")</f>
        <v>45961.606890972223</v>
      </c>
      <c r="H5" s="115">
        <v>45961.597303240742</v>
      </c>
      <c r="I5" s="18" t="str">
        <f>IFERROR(VLOOKUP(D5,DB!A:F,6,0),"")</f>
        <v>SCECO</v>
      </c>
      <c r="J5" s="18" t="str">
        <f>IFERROR(VLOOKUP(D5,DB!A:G,7,0),"")</f>
        <v>No BB Shifted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45961.606890972223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45961.606890972223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45961.606890972223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45961.606890972223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45961.606890972223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45961.606890972223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45961.606890972223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45961.606890972223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45961.606890972223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45961.606890972223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45961.606890972223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45961.606890972223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45961.606890972223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45961.606890972223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45961.606890972223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45961.606890972223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45961.606890972223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45961.606890972223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61"/>
      <c r="B24" s="162" t="str">
        <f>IFERROR(VLOOKUP(D24,DB!A:K,11,0),"")</f>
        <v/>
      </c>
      <c r="C24" s="162"/>
      <c r="D24" s="162"/>
      <c r="E24" s="163"/>
      <c r="F24" s="164"/>
      <c r="G24" s="165">
        <f ca="1">IFERROR(NOW()-F24,"-")</f>
        <v>45961.606890972223</v>
      </c>
      <c r="H24" s="164"/>
      <c r="I24" s="162" t="str">
        <f>IFERROR(VLOOKUP(D24,DB!A:F,6,0),"")</f>
        <v/>
      </c>
      <c r="J24" s="162" t="str">
        <f>IFERROR(VLOOKUP(D24,DB!A:G,7,0),"")</f>
        <v/>
      </c>
      <c r="K24" s="166"/>
      <c r="L24" s="162" t="str">
        <f>IFERROR(VLOOKUP(D24,DB!A:I,9,0),"")</f>
        <v/>
      </c>
      <c r="M24" s="162"/>
      <c r="N24" s="162"/>
      <c r="O24" s="162"/>
      <c r="P24" s="162"/>
      <c r="Q24" s="162"/>
      <c r="R24" s="162"/>
      <c r="S24" s="162"/>
      <c r="T24" s="162"/>
      <c r="U24" s="162"/>
      <c r="V24" s="162"/>
      <c r="W24" s="162"/>
      <c r="X24" s="162"/>
      <c r="Y24" s="162"/>
      <c r="Z24" s="162"/>
      <c r="AA24" s="162"/>
      <c r="AB24" s="162"/>
      <c r="AC24" s="162"/>
      <c r="AD24" s="162"/>
      <c r="AE24" s="162"/>
      <c r="AF24" s="162"/>
      <c r="AG24" s="162"/>
      <c r="AH24" s="162"/>
      <c r="AI24" s="162"/>
      <c r="AJ24" s="162"/>
      <c r="AK24" s="162"/>
      <c r="AL24" s="162"/>
      <c r="AM24" s="162"/>
      <c r="AN24" s="162"/>
      <c r="AO24" s="162"/>
      <c r="AP24" s="162"/>
      <c r="AQ24" s="162"/>
      <c r="AR24" s="162"/>
      <c r="AS24" s="162"/>
      <c r="AT24" s="162"/>
      <c r="AU24" s="162"/>
      <c r="AV24" s="162"/>
      <c r="AW24" s="162"/>
      <c r="AX24" s="162"/>
      <c r="AY24" s="162"/>
      <c r="AZ24" s="162"/>
      <c r="BA24" s="162"/>
      <c r="BB24" s="162"/>
      <c r="BC24" s="162"/>
      <c r="BD24" s="162"/>
      <c r="BE24" s="162"/>
      <c r="BF24" s="162"/>
      <c r="BG24" s="162"/>
      <c r="BH24" s="162"/>
      <c r="BI24" s="162"/>
      <c r="BJ24" s="162"/>
      <c r="BK24" s="162"/>
      <c r="BL24" s="162"/>
      <c r="BM24" s="162"/>
      <c r="BN24" s="162"/>
      <c r="BO24" s="162"/>
      <c r="BP24" s="162"/>
      <c r="BQ24" s="162"/>
      <c r="BR24" s="162"/>
      <c r="BS24" s="162"/>
      <c r="BT24" s="162"/>
      <c r="BU24" s="162"/>
      <c r="BV24" s="162"/>
      <c r="BW24" s="162"/>
      <c r="BX24" s="162"/>
      <c r="BY24" s="162"/>
      <c r="BZ24" s="162"/>
      <c r="CA24" s="162"/>
      <c r="CB24" s="162"/>
      <c r="CC24" s="162"/>
      <c r="CD24" s="162"/>
      <c r="CE24" s="162"/>
      <c r="CF24" s="162"/>
      <c r="CG24" s="162"/>
      <c r="CH24" s="162"/>
      <c r="CI24" s="162"/>
      <c r="CJ24" s="167"/>
    </row>
    <row r="25" spans="1:88" ht="31.5" customHeight="1">
      <c r="A25" s="113"/>
      <c r="B25" s="18" t="str">
        <f>IFERROR(VLOOKUP(D25,DB!A:K,11,0),"")</f>
        <v/>
      </c>
      <c r="C25" s="18"/>
      <c r="D25" s="18"/>
      <c r="E25" s="114"/>
      <c r="F25" s="115"/>
      <c r="G25" s="116">
        <f ca="1">IFERROR(NOW()-F25,"-")</f>
        <v>45961.606890972223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45961.606890972223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45961.606890972223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45961.606890972223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45961.606890972223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45961.606890972223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45961.606890972223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45961.606890972223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45961.606890972223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45961.606890972223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45961.606890972223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45961.606890972223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45961.606890972223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45961.606890972223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45961.606890972223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45961.606890972223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45961.606890972223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45961.606890972223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45961.606890972223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45961.606890972223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45961.606890972223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45961.606890972223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45961.606890972223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45961.606890972223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45961.606890972223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45961.606890972223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45961.606890972223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45961.606890972223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45961.606890972223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45961.606890972223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45961.606890972223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45961.606890972223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45961.606890972223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45961.606890972223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45961.606890972223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45961.606890972223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45961.606890972223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45961.606890972223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45961.606890972223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45961.606890972223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45961.606890972223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45961.606890972223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45961.606890972223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45961.606890972223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45961.606890972223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45961.606890972223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45961.606890972223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45961.606890972223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45961.606890972223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45961.606890972223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45961.606890972223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45961.606890972223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45961.606890972223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45961.606890972223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45961.606890972223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45961.606890972223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45961.606890972223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45961.606890972223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45961.606890972223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45961.606890972223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45961.606890972223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45961.606890972223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45961.606890972223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45961.606890972223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45961.606890972223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45961.606890972223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45961.606890972223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45961.606890972223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45961.606890972223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45961.606890972223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45961.606890972223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45961.606890972223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45961.606890972223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45961.606890972223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45961.606890972223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45961.606890972223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45961.606890972223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45961.606890972223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45961.606890972223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45961.606890972223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45961.606890972223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45961.606890972223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45961.606890972223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45961.606890972223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45961.606890972223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45961.606890972223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45961.606890972223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45961.606890972223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45961.606890972223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45961.606890972223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45961.606890972223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45961.606890972223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45961.606890972223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45961.606890972223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45961.606890972223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45961.606890972223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45961.606890972223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45961.606890972223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45961.606890972223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45961.606890972223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45961.606890972223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45961.606890972223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45961.606890972223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45961.606890972223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45961.606890972223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45961.606890972223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45961.606890972223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45961.606890972223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45961.606890972223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45961.606890972223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45961.606890972223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45961.606890972223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45961.606890972223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45961.606890972223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45961.606890972223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45961.606890972223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45961.606890972223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45961.606890972223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45961.606890972223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45961.606890972223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45961.606890972223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45961.606890972223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45961.606890972223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45961.606890972223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45961.606890972223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45961.606890972223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45961.606890972223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45961.606890972223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45961.606890972223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45961.606890972223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45961.606890972223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45961.606890972223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45961.606890972223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45961.606890972223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45961.606890972223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45961.606890972223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45961.606890972223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45961.606890972223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45961.606890972223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45961.606890972223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45961.606890972223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45961.606890972223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45961.606890972223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61"/>
      <c r="B168" s="162" t="str">
        <f>IFERROR(VLOOKUP(D168,DB!A:K,11,0),"")</f>
        <v/>
      </c>
      <c r="C168" s="162"/>
      <c r="D168" s="162"/>
      <c r="E168" s="163"/>
      <c r="F168" s="164"/>
      <c r="G168" s="165">
        <f ca="1">IFERROR(NOW()-F168,"-")</f>
        <v>45961.606890972223</v>
      </c>
      <c r="H168" s="164"/>
      <c r="I168" s="162" t="str">
        <f>IFERROR(VLOOKUP(D168,DB!A:F,6,0),"")</f>
        <v/>
      </c>
      <c r="J168" s="162" t="str">
        <f>IFERROR(VLOOKUP(D168,DB!A:G,7,0),"")</f>
        <v/>
      </c>
      <c r="K168" s="166"/>
      <c r="L168" s="162" t="str">
        <f>IFERROR(VLOOKUP(D168,DB!A:I,9,0),"")</f>
        <v/>
      </c>
      <c r="M168" s="162"/>
      <c r="N168" s="162"/>
      <c r="O168" s="162"/>
      <c r="P168" s="162"/>
      <c r="Q168" s="162"/>
      <c r="R168" s="162"/>
      <c r="S168" s="162"/>
      <c r="T168" s="162"/>
      <c r="U168" s="162"/>
      <c r="V168" s="162"/>
      <c r="W168" s="162"/>
      <c r="X168" s="162"/>
      <c r="Y168" s="162"/>
      <c r="Z168" s="162"/>
      <c r="AA168" s="162"/>
      <c r="AB168" s="162"/>
      <c r="AC168" s="162"/>
      <c r="AD168" s="162"/>
      <c r="AE168" s="162"/>
      <c r="AF168" s="162"/>
      <c r="AG168" s="162"/>
      <c r="AH168" s="162"/>
      <c r="AI168" s="162"/>
      <c r="AJ168" s="162"/>
      <c r="AK168" s="162"/>
      <c r="AL168" s="162"/>
      <c r="AM168" s="162"/>
      <c r="AN168" s="162"/>
      <c r="AO168" s="162"/>
      <c r="AP168" s="162"/>
      <c r="AQ168" s="162"/>
      <c r="AR168" s="162"/>
      <c r="AS168" s="162"/>
      <c r="AT168" s="162"/>
      <c r="AU168" s="162"/>
      <c r="AV168" s="162"/>
      <c r="AW168" s="162"/>
      <c r="AX168" s="162"/>
      <c r="AY168" s="162"/>
      <c r="AZ168" s="162"/>
      <c r="BA168" s="162"/>
      <c r="BB168" s="162"/>
      <c r="BC168" s="162"/>
      <c r="BD168" s="162"/>
      <c r="BE168" s="162"/>
      <c r="BF168" s="162"/>
      <c r="BG168" s="162"/>
      <c r="BH168" s="162"/>
      <c r="BI168" s="162"/>
      <c r="BJ168" s="162"/>
      <c r="BK168" s="162"/>
      <c r="BL168" s="162"/>
      <c r="BM168" s="162"/>
      <c r="BN168" s="162"/>
      <c r="BO168" s="162"/>
      <c r="BP168" s="162"/>
      <c r="BQ168" s="162"/>
      <c r="BR168" s="162"/>
      <c r="BS168" s="162"/>
      <c r="BT168" s="162"/>
      <c r="BU168" s="162"/>
      <c r="BV168" s="162"/>
      <c r="BW168" s="162"/>
      <c r="BX168" s="162"/>
      <c r="BY168" s="162"/>
      <c r="BZ168" s="162"/>
      <c r="CA168" s="162"/>
      <c r="CB168" s="162"/>
      <c r="CC168" s="162"/>
      <c r="CD168" s="162"/>
      <c r="CE168" s="162"/>
      <c r="CF168" s="162"/>
      <c r="CG168" s="162"/>
      <c r="CH168" s="162"/>
      <c r="CI168" s="162"/>
      <c r="CJ168" s="167"/>
    </row>
  </sheetData>
  <dataValidations count="2">
    <dataValidation allowBlank="1" showInputMessage="1" showErrorMessage="1" sqref="E1" xr:uid="{4D935161-CDD3-4592-B877-3FB59C99E142}"/>
    <dataValidation type="list" allowBlank="1" showInputMessage="1" showErrorMessage="1" sqref="E3:E16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45961.606890972223</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45961.606890972223</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45961.606890972223</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45961.606890972223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45961.606890972223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45961.606890972223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45961.606890972223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45961.606890972223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45961.606890972223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45961.606890972223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45961.606890972223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45961.606890972223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45961.606890972223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45961.606890972223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45961.606890972223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45961.606890972223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45961.606890972223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45961.606890972223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45961.606890972223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45961.606890972223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45961.606890972223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45961.606890972223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45961.606890972223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45961.606890972223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45961.606890972223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45961.606890972223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45961.606890972223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45961.606890972223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45961.606890972223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45961.606890972223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45961.606890972223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45961.606890972223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45961.606890972223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45961.606890972223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45961.606890972223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45961.606890972223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45961.606890972223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45961.606890972223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45961.606890972223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45961.606890972223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45961.606890972223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45961.606890972223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45961.606890972223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45961.606890972223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45961.606890972223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45961.606890972223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45961.606890972223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45961.606890972223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45961.606890972223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45961.606890972223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45961.606890972223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45961.606890972223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45961.606890972223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45961.606890972223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45961.606890972223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45961.606890972223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45961.606890972223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45961.606890972223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45961.606890972223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45961.606890972223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45961.606890972223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45961.606890972223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45961.606890972223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45961.606890972223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45961.606890972223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45961.606890972223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45961.606890972223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45961.606890972223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45961.606890972223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45961.606890972223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45961.606890972223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45961.606890972223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45961.606890972223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45961.606890972223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45961.606890972223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45961.606890972223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45961.606890972223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45961.606890972223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45961.606890972223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45961.606890972223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45961.606890972223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45961.606890972223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45961.606890972223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45961.606890972223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45961.606890972223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45961.606890972223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45961.606890972223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45961.606890972223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45961.606890972223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45961.606890972223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45961.606890972223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45961.606890972223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45961.606890972223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45961.606890972223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45961.606890972223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45961.606890972223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45961.606890972223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45961.606890972223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45961.606890972223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45961.606890972223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45961.606890972223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45961.606890972223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45961.606890972223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45961.606890972223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45961.606890972223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45961.606890972223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45961.606890972223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45961.606890972223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45961.606890972223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45961.606890972223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45961.606890972223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45961.606890972223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45961.606890972223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45961.606890972223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45961.606890972223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45961.606890972223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45961.606890972223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45961.606890972223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45961.606890972223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45961.606890972223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45961.606890972223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45961.606890972223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45961.606890972223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45961.606890972223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45961.606890972223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45961.606890972223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45961.606890972223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45961.606890972223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45961.606890972223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45961.606890972223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45961.606890972223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45961.606890972223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45961.606890972223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45961.606890972223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45961.606890972223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45961.606890972223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45961.606890972223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45961.606890972223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45961.606890972223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45961.606890972223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45961.606890972223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45961.606890972223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45961.606890972223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45961.606890972223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45961.606890972223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45961.606890972223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45961.606890972223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45961.606890972223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45961.606890972223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45961.606890972223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45961.606890972223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45961.606890972223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45961.606890972223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45961.606890972223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45961.606890972223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45961.606890972223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45961.606890972223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45961.606890972223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45961.606890972223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45961.606890972223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45961.606890972223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45961.606890972223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45961.606890972223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45961.606890972223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45961.606890972223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45961.606890972223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45961.606890972223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45961.606890972223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45961.606890972223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45961.606890972223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45961.606890972223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45961.606890972223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45961.606890972223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45961.606890972223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45961.606890972223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45961.606890972223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45961.606890972223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45961.606890972223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45961.606890972223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45961.606890972223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45961.606890972223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45961.606890972223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45961.606890972223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45961.606890972223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45961.606890972223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45961.606890972223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45961.606890972223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45961.606890972223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45961.606890972223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45961.606890972223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45961.606890972223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45961.606890972223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45961.606890972223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45961.606890972223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45961.606890972223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45961.606890972223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45961.606890972223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45961.606890972223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45961.606890972223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45961.606890972223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45961.606890972223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45961.606890972223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45961.606890972223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45961.606890972223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45961.606890972223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45961.606890972223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45961.606890972223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45961.606890972223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45961.606890972223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45961.606890972223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45961.606890972223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45961.606890972223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45961.606890972223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45961.606890972223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45961.606890972223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45961.606890972223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45961.606890972223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45961.606890972223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45961.606890972223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45961.606890972223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45961.606890972223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45961.606890972223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45961.606890972223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45961.606890972223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45961.606890972223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45961.606890972223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45961.606890972223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45961.606890972223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45961.606890972223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45961.606890972223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45961.606890972223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45961.606890972223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45961.606890972223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45961.606890972223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45961.606890972223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45961.606890972223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45961.606890972223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45961.606890972223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45961.606890972223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45961.606890972223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45961.606890972223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45961.606890972223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45961.606890972223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45961.606890972223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45961.606890972223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45961.606890972223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45961.606890972223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45961.606890972223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45961.606890972223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45961.606890972223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45961.606890972223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45961.606890972223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45961.606890972223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45961.606890972223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45961.606890972223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45961.606890972223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45961.606890972223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45961.606890972223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45961.606890972223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45961.606890972223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45961.606890972223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45961.606890972223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45961.606890972223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45961.606890972223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45961.606890972223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45961.606890972223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45961.606890972223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45961.606890972223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45961.606890972223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45961.606890972223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45961.606890972223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45961.606890972223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45961.606890972223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45961.606890972223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45961.606890972223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45961.606890972223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45961.606890972223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45961.606890972223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45961.606890972223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45961.606890972223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45961.606890972223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45961.606890972223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45961.606890972223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45961.606890972223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45961.606890972223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45961.606890972223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45961.606890972223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45961.606890972223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45961.606890972223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45961.606890972223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45961.606890972223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45961.606890972223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45961.606890972223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45961.606890972223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45961.606890972223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45961.606890972223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45961.606890972223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45961.606890972223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45961.606890972223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45961.606890972223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45961.606890972223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45961.606890972223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45961.606890972223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45961.606890972223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45961.606890972223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45961.606890972223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45961.606890972223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45961.606890972223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45961.606890972223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45961.606890972223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45961.606890972223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45961.606890972223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45961.606890972223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45961.606890972223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45961.606890972223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45961.606890972223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45961.606890972223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45961.606890972223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45961.606890972223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45961.606890972223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45961.606890972223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45961.606890972223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45961.606890972223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45961.606890972223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45961.606890972223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45961.606890972223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45961.606890972223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45961.606890972223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45961.606890972223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45961.606890972223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45961.606890972223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45961.606890972223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45961.606890972223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45961.606890972223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45961.606890972223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45961.606890972223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45961.606890972223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45961.606890972223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45961.606890972223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45961.606890972223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45961.606890972223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45961.606890972223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45961.606890972223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45961.606890972223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45961.606890972223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45961.606890972223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45961.606890972223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45961.606890972223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45961.606890972223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45961.606890972223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45961.606890972223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45961.606890972223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45961.606890972223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45961.606890972223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45961.606890972223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45961.606890972223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45961.606890972223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45961.606890972223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45961.606890972223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45961.606890972223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45961.606890972223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45961.606890972223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45961.606890972223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45961.606890972223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45961.606890972223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45961.606890972223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45961.606890972223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45961.606890972223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45961.606890972223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45961.606890972223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45961.606890972223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45961.606890972223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45961.606890972223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45961.606890972223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45961.606890972223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45961.606890972223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45961.606890972223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45961.606890972223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45961.606890972223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45961.606890972223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45961.606890972223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45961.606890972223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45961.606890972223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45961.606890972223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45961.606890972223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45961.606890972223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45961.606890972223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45961.606890972223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45961.606890972223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45961.606890972223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45961.606890972223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45961.606890972223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45961.606890972223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45961.606890972223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45961.606890972223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45961.606890972223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45961.606890972223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45961.606890972223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45961.606890972223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45961.606890972223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45961.606890972223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45961.606890972223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45961.606890972223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45961.606890972223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45961.606890972223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45961.606890972223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45961.606890972223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45961.606890972223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45961.606890972223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45961.606890972223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45961.606890972223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45961.606890972223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45961.606890972223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45961.606890972223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45961.606890972223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45961.606890972223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45961.606890972223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45961.606890972223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45961.606890972223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45961.606890972223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45961.606890972223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45961.606890972223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45961.606890972223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45961.606890972223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45961.606890972223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45961.606890972223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45961.606890972223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45961.606890972223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45961.606890972223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45961.606890972223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45961.606890972223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45961.606890972223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45961.606890972223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45961.606890972223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45961.606890972223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45961.606890972223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45961.606890972223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45961.606890972223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45961.606890972223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45961.606890972223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45961.606890972223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45961.606890972223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45961.606890972223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45961.606890972223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45961.606890972223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45961.606890972223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45961.606890972223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45961.606890972223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45961.606890972223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45961.606890972223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45961.606890972223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45961.606890972223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45961.606890972223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45961.606890972223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45961.606890972223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45961.606890972223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45961.606890972223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45961.606890972223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45961.606890972223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45961.606890972223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45961.606890972223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45961.606890972223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45961.606890972223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45961.606890972223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45961.606890972223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45961.606890972223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45961.606890972223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45961.606890972223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45961.606890972223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45961.606890972223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45961.606890972223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45961.606890972223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45961.606890972223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45961.606890972223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45961.606890972223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45961.606890972223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45961.606890972223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45961.606890972223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45961.606890972223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45961.606890972223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45961.606890972223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45961.606890972223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45961.606890972223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45961.606890972223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45961.606890972223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45961.606890972223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45961.606890972223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45961.606890972223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45961.606890972223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45961.606890972223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45961.606890972223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45961.606890972223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45961.606890972223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45961.606890972223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45961.606890972223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45961.606890972223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45961.606890972223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45961.606890972223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45961.606890972223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45961.606890972223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45961.606890972223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45961.606890972223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45961.606890972223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45961.606890972223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45961.606890972223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45961.606890972223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45961.606890972223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45961.606890972223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45961.606890972223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45961.606890972223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45961.606890972223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45961.606890972223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45961.606890972223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45961.606890972223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45961.606890972223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45961.606890972223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45961.606890972223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45961.606890972223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45961.606890972223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45961.606890972223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45961.606890972223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45961.606890972223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45961.606890972223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45961.606890972223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45961.606890972223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45961.606890972223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45961.606890972223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45961.606890972223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45961.606890972223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45961.606890972223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45961.606890972223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45961.606890972223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45961.606890972223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45961.606890972223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45961.606890972223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45961.606890972223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45961.606890972223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45961.606890972223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45961.606890972223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45961.606890972223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45961.606890972223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45961.606890972223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45961.606890972223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45961.606890972223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45961.606890972223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45961.606890972223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45961.606890972223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45961.606890972223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45961.606890972223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45961.606890972223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45961.606890972223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45961.606890972223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45961.606890972223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45961.606890972223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45961.606890972223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45961.606890972223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45961.606890972223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45961.606890972223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45961.606890972223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45961.606890972223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45961.606890972223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45961.606890972223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45961.606890972223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45961.606890972223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45961.606890972223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45961.606890972223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45961.606890972223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45961.606890972223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45961.606890972223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45961.606890972223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45961.606890972223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45961.606890972223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45961.606890972223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45961.606890972223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45961.606890972223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45961.606890972223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45961.606890972223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45961.606890972223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45961.606890972223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45961.606890972223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45961.606890972223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45961.606890972223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45961.606890972223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45961.606890972223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45961.606890972223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45961.606890972223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45961.606890972223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45961.606890972223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45961.606890972223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45961.606890972223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45961.606890972223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45961.606890972223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45961.606890972223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45961.606890972223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45961.606890972223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45961.606890972223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45961.606890972223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45961.606890972223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45961.606890972223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45961.606890972223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45961.606890972223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45961.606890972223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45961.606890972223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45961.606890972223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45961.606890972223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45961.606890972223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45961.606890972223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45961.606890972223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45961.606890972223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45961.606890972223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45961.606890972223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45961.606890972223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45961.606890972223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45961.606890972223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45961.606890972223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45961.606890972223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45961.606890972223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45961.606890972223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45961.606890972223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45961.606890972223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45961.606890972223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45961.606890972223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45961.606890972223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45961.606890972223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45961.606890972223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45961.606890972223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45961.606890972223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45961.606890972223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45961.606890972223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45961.606890972223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45961.606890972223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45961.606890972223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45961.606890972223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45961.606890972223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45961.606890972223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45961.606890972223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45961.606890972223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45961.606890972223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45961.606890972223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45961.606890972223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45961.606890972223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45961.606890972223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45961.606890972223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45961.606890972223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45961.606890972223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45961.606890972223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45961.606890972223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45961.606890972223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45961.606890972223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45961.606890972223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45961.606890972223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45961.606890972223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45961.606890972223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45961.606890972223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45961.606890972223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45961.606890972223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45961.606890972223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45961.606890972223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45961.606890972223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45961.606890972223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45961.606890972223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45961.606890972223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45961.606890972223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45961.606890972223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45961.606890972223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45961.606890972223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45961.606890972223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45961.606890972223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45961.606890972223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45961.606890972223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45961.606890972223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45961.606890972223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45961.606890972223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45961.606890972223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45961.606890972223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45961.606890972223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45961.606890972223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45961.606890972223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45961.606890972223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45961.606890972223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45961.606890972223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45961.606890972223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45961.606890972223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45961.606890972223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45961.606890972223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45961.606890972223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45961.606890972223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45961.606890972223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45961.606890972223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45961.606890972223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45961.606890972223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45961.606890972223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45961.606890972223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45961.606890972223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45961.606890972223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45961.606890972223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45961.606890972223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45961.606890972223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45961.606890972223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45961.606890972223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45961.606890972223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45961.606890972223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45961.606890972223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45961.606890972223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45961.606890972223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45961.606890972223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45961.606890972223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45961.606890972223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45961.606890972223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45961.606890972223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45961.606890972223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45961.606890972223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45961.606890972223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45961.606890972223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45961.606890972223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45961.606890972223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45961.606890972223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45961.606890972223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45961.606890972223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45961.606890972223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45961.606890972223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45961.606890972223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45961.606890972223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45961.606890972223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45961.606890972223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45961.606890972223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45961.606890972223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45961.606890972223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45961.606890972223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45961.606890972223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45961.606890972223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45961.606890972223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45961.606890972223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45961.606890972223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45961.606890972223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45961.606890972223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45961.606890972223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45961.606890972223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45961.606890972223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45961.606890972223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45961.606890972223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45961.606890972223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45961.606890972223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45961.606890972223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45961.606890972223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45961.606890972223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45961.606890972223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45961.606890972223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45961.606890972223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45961.606890972223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45961.606890972223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45961.606890972223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45961.606890972223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45961.606890972223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45961.606890972223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45961.606890972223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45961.606890972223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45961.606890972223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45961.606890972223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45961.606890972223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45961.606890972223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45961.606890972223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45961.606890972223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45961.606890972223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45961.606890972223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45961.606890972223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45961.606890972223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45961.606890972223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45961.606890972223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45961.606890972223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45961.606890972223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45961.606890972223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45961.606890972223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45961.606890972223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45961.606890972223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45961.606890972223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45961.606890972223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45961.606890972223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45961.606890972223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45961.606890972223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45961.606890972223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45961.606890972223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45961.606890972223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45961.606890972223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45961.606890972223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45961.606890972223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45961.606890972223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45961.606890972223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45961.606890972223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45961.606890972223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45961.606890972223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45961.606890972223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45961.606890972223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45961.606890972223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45961.606890972223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45961.606890972223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45961.606890972223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45961.606890972223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45961.606890972223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45961.606890972223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45961.606890972223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45961.606890972223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45961.606890972223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45961.606890972223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45961.606890972223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45961.606890972223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45961.606890972223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45961.606890972223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45961.606890972223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45961.606890972223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45961.606890972223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45961.606890972223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45961.606890972223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45961.606890972223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45961.606890972223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45961.606890972223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45961.606890972223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45961.606890972223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45961.606890972223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45961.606890972223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45961.606890972223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45961.606890972223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45961.606890972223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45961.606890972223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45961.606890972223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45961.606890972223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45961.606890972223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45961.606890972223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45961.606890972223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45961.606890972223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45961.606890972223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45961.606890972223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45961.606890972223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45961.606890972223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45961.606890972223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45961.606890972223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45961.606890972223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45961.606890972223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45961.606890972223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45961.606890972223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45961.606890972223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45961.606890972223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45961.606890972223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45961.606890972223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45961.606890972223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45961.606890972223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45961.606890972223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45961.606890972223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45961.606890972223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45961.606890972223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45961.606890972223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45961.606890972223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45961.606890972223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45961.606890972223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45961.606890972223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45961.606890972223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45961.606890972223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45961.606890972223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45961.606890972223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45961.606890972223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45961.606890972223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45961.606890972223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45961.606890972223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45961.606890972223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45961.606890972223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45961.606890972223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45961.606890972223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45961.606890972223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45961.606890972223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45961.606890972223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45961.606890972223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45961.606890972223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45961.606890972223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45961.606890972223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45961.606890972223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45961.606890972223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45961.606890972223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45961.606890972223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45961.606890972223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45961.606890972223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45961.606890972223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45961.606890972223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45961.606890972223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45961.606890972223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45961.606890972223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45961.606890972223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45961.606890972223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45961.606890972223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45961.606890972223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45961.606890972223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45961.606890972223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45961.606890972223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45961.606890972223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45961.606890972223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45961.606890972223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45961.606890972223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45961.606890972223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45961.606890972223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45961.606890972223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45961.606890972223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45961.606890972223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45961.606890972223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45961.606890972223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45961.606890972223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45961.606890972223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45961.606890972223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45961.606890972223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45961.606890972223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45961.606890972223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45961.606890972223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45961.606890972223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45961.606890972223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45961.606890972223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45961.606890972223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45961.606890972223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45961.606890972223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45961.606890972223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45961.606890972223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45961.606890972223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45961.606890972223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45961.606890972223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45961.606890972223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45961.606890972223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45961.606890972223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45961.606890972223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45961.606890972223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45961.606890972223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45961.606890972223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45961.606890972223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45961.606890972223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45961.606890972223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45961.606890972223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45961.606890972223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45961.606890972223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45961.606890972223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45961.606890972223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45961.606890972223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45961.606890972223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45961.606890972223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45961.606890972223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45961.606890972223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45961.606890972223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45961.606890972223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45961.606890972223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45961.606890972223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45961.606890972223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45961.606890972223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45961.606890972223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45961.606890972223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45961.606890972223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45961.606890972223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45961.606890972223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45961.606890972223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45961.606890972223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45961.606890972223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45961.606890972223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45961.606890972223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45961.606890972223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45961.606890972223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45961.606890972223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45961.606890972223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45961.606890972223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45961.606890972223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45961.606890972223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45961.606890972223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45961.606890972223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45961.606890972223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45961.606890972223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45961.606890972223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45961.606890972223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45961.606890972223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45961.606890972223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45961.606890972223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45961.606890972223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45961.606890972223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45961.606890972223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45961.606890972223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45961.606890972223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45961.606890972223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45961.606890972223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45961.606890972223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45961.606890972223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45961.606890972223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45961.606890972223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45961.606890972223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45961.606890972223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45961.606890972223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45961.606890972223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45961.606890972223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45961.606890972223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45961.606890972223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45961.606890972223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45961.606890972223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45961.606890972223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45961.606890972223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45961.606890972223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45961.606890972223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45961.606890972223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45961.606890972223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45961.606890972223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45961.606890972223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45961.606890972223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45961.606890972223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45961.606890972223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45961.606890972223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45961.606890972223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45961.606890972223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45961.606890972223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45961.606890972223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45961.606890972223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45961.606890972223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45961.606890972223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45961.606890972223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45961.606890972223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45961.606890972223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45961.606890972223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45961.606890972223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45961.606890972223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45961.606890972223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45961.606890972223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45961.606890972223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45961.606890972223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45961.606890972223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45961.606890972223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45961.606890972223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45961.606890972223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45961.606890972223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45961.606890972223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45961.606890972223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45961.606890972223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45961.606890972223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45961.606890972223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45961.606890972223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45961.606890972223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45961.606890972223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45961.606890972223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45961.606890972223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45961.606890972223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45961.606890972223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45961.606890972223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45961.606890972223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45961.606890972223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45961.606890972223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45961.606890972223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45961.606890972223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45961.606890972223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45961.606890972223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45961.606890972223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45961.606890972223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45961.606890972223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45961.606890972223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45961.606890972223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45961.606890972223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45961.606890972223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45961.606890972223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45961.606890972223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45961.606890972223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45961.606890972223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45961.606890972223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45961.606890972223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45961.606890972223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45961.606890972223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45961.606890972223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45961.606890972223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45961.606890972223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45961.606890972223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45961.606890972223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45961.606890972223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45961.606890972223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45961.606890972223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45961.606890972223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45961.606890972223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45961.606890972223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45961.606890972223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45961.606890972223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45961.606890972223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45961.606890972223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45961.606890972223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45961.606890972223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45961.606890972223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45961.606890972223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45961.606890972223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45961.606890972223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45961.606890972223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45961.606890972223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45961.606890972223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45961.606890972223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45961.606890972223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45961.606890972223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45961.606890972223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45961.606890972223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45961.606890972223</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5"/>
  <sheetViews>
    <sheetView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39109</v>
      </c>
      <c r="B2" s="94" t="str">
        <f>IFERROR(VLOOKUP(D2,DB!A:K,11,0),"")</f>
        <v>R4</v>
      </c>
      <c r="C2" s="97">
        <v>1</v>
      </c>
      <c r="D2" s="94" t="s">
        <v>35092</v>
      </c>
      <c r="E2" s="98" t="s">
        <v>39021</v>
      </c>
      <c r="F2" s="99">
        <v>45703.480717592596</v>
      </c>
      <c r="G2" s="100">
        <f ca="1">IFERROR(NOW()-F2,"")</f>
        <v>258.12617337962729</v>
      </c>
      <c r="H2" s="99">
        <v>45703.474768518521</v>
      </c>
      <c r="I2" s="99" t="str">
        <f>IFERROR(VLOOKUP(D2,DB!A:F,6,0),"")</f>
        <v>SCECO</v>
      </c>
      <c r="J2" s="99" t="str">
        <f>IFERROR(VLOOKUP(D2,DB!A:G,7,0),"")</f>
        <v>Dead</v>
      </c>
      <c r="K2" s="101" t="s">
        <v>39110</v>
      </c>
      <c r="L2" s="94" t="str">
        <f>IFERROR(VLOOKUP(D2,DB!A:I,9,0),"")</f>
        <v>Latis</v>
      </c>
    </row>
    <row r="3" spans="1:16" ht="26.25" customHeight="1">
      <c r="A3" s="169" t="s">
        <v>39111</v>
      </c>
      <c r="B3" s="119" t="str">
        <f>IFERROR(VLOOKUP(D3,DB!A:K,11,0),"")</f>
        <v>R4</v>
      </c>
      <c r="C3" s="120">
        <v>1</v>
      </c>
      <c r="D3" s="94" t="s">
        <v>28974</v>
      </c>
      <c r="E3" s="98" t="s">
        <v>39021</v>
      </c>
      <c r="F3" s="123">
        <v>45960.96875</v>
      </c>
      <c r="G3" s="124">
        <f ca="1">IFERROR(NOW()-F3,"")</f>
        <v>0.63814097222348209</v>
      </c>
      <c r="H3" s="123">
        <v>45960.963101851848</v>
      </c>
      <c r="I3" s="119" t="str">
        <f>IFERROR(VLOOKUP(D3,DB!A:F,6,0),"")</f>
        <v>SCECO</v>
      </c>
      <c r="J3" s="119" t="str">
        <f>IFERROR(VLOOKUP(D3,DB!A:G,7,0),"")</f>
        <v>Weak</v>
      </c>
      <c r="K3" s="125" t="s">
        <v>39112</v>
      </c>
      <c r="L3" s="121" t="str">
        <f>IFERROR(VLOOKUP(D3,DB!A:I,9,0),"")</f>
        <v>Latis</v>
      </c>
    </row>
    <row r="4" spans="1:16" ht="15" customHeight="1">
      <c r="A4" s="119" t="s">
        <v>39113</v>
      </c>
      <c r="B4" s="119" t="str">
        <f>IFERROR(VLOOKUP(D4,DB!A:K,11,0),"")</f>
        <v>R4</v>
      </c>
      <c r="C4" s="120">
        <v>1</v>
      </c>
      <c r="D4" s="121" t="s">
        <v>35177</v>
      </c>
      <c r="E4" s="98" t="s">
        <v>39021</v>
      </c>
      <c r="F4" s="123">
        <v>45961.536469907405</v>
      </c>
      <c r="G4" s="124">
        <f ca="1">IFERROR(NOW()-F4,"")</f>
        <v>7.0421064818219747E-2</v>
      </c>
      <c r="H4" s="123">
        <v>45961.530219907407</v>
      </c>
      <c r="I4" s="119" t="str">
        <f>IFERROR(VLOOKUP(D4,DB!A:F,6,0),"")</f>
        <v>Generator-SG</v>
      </c>
      <c r="J4" s="119" t="str">
        <f>IFERROR(VLOOKUP(D4,DB!A:G,7,0),"")</f>
        <v>No BB Shifted</v>
      </c>
      <c r="K4" s="125" t="s">
        <v>39114</v>
      </c>
      <c r="L4" s="121" t="str">
        <f>IFERROR(VLOOKUP(D4,DB!A:I,9,0),"")</f>
        <v>Latis</v>
      </c>
    </row>
    <row r="5" spans="1:16" ht="15" customHeight="1">
      <c r="A5" s="119"/>
      <c r="B5" s="119" t="str">
        <f>IFERROR(VLOOKUP(D5,DB!A:K,11,0),"")</f>
        <v/>
      </c>
      <c r="C5" s="120"/>
      <c r="D5" s="121"/>
      <c r="E5" s="98"/>
      <c r="F5" s="123"/>
      <c r="G5" s="124">
        <f ca="1">IFERROR(NOW()-F5,"")</f>
        <v>45961.606890972223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45961.606890972223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45961.606890972223</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45961.606890972223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45961.606890972223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45961.606890972223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45961.606890972223</v>
      </c>
      <c r="H11" s="123"/>
      <c r="I11" s="119" t="str">
        <f>IFERROR(VLOOKUP(D11,DB!A:F,6,0),"")</f>
        <v/>
      </c>
      <c r="J11" s="119" t="str">
        <f>IFERROR(VLOOKUP(D11,DB!A:G,7,0),"")</f>
        <v/>
      </c>
      <c r="K11" s="125"/>
      <c r="L11" s="121" t="str">
        <f>IFERROR(VLOOKUP(D11,DB!A:I,9,0),"")</f>
        <v/>
      </c>
    </row>
    <row r="12" spans="1:16" ht="15" customHeight="1">
      <c r="A12" s="119"/>
      <c r="B12" s="119"/>
      <c r="C12" s="120"/>
      <c r="D12" s="121"/>
      <c r="E12" s="98"/>
      <c r="F12" s="123"/>
      <c r="G12" s="124">
        <f ca="1">IFERROR(NOW()-F12,"")</f>
        <v>45961.606890972223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45961.606890972223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45961.606890972223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45961.606890972223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45961.606890972223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45961.606890972223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45961.606890972223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45961.606890972223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45961.606890972223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45961.606890972223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45961.606890972223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45961.606890972223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45961.606890972223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45961.606890972223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45961.606890972223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45961.606890972223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45961.606890972223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45961.606890972223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45961.606890972223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45961.606890972223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45961.606890972223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45961.606890972223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45961.606890972223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45961.606890972223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45961.606890972223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45961.606890972223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45961.606890972223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45961.606890972223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45961.606890972223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45961.606890972223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45961.606890972223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45961.606890972223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45961.606890972223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45961.606890972223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45961.606890972223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45961.606890972223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45961.606890972223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45961.606890972223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45961.606890972223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45961.606890972223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45961.606890972223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45961.606890972223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45961.606890972223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45961.606890972223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45961.606890972223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45961.606890972223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45961.606890972223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45961.606890972223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45961.606890972223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45961.606890972223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45961.606890972223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45961.606890972223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45961.606890972223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45961.606890972223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45961.606890972223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45961.606890972223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45961.606890972223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45961.606890972223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45961.606890972223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45961.606890972223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45961.606890972223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45961.606890972223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45961.606890972223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45961.606890972223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45961.606890972223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45961.606890972223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45961.606890972223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45961.606890972223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45961.606890972223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45961.606890972223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45961.606890972223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45961.606890972223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45961.606890972223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45961.606890972223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45961.606890972223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45961.606890972223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45961.606890972223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45961.606890972223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45961.606890972223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45961.606890972223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45961.606890972223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45961.606890972223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45961.606890972223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45961.606890972223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45961.606890972223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45961.606890972223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45961.606890972223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45961.606890972223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45961.606890972223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45961.606890972223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45961.606890972223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45961.606890972223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45961.606890972223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45961.606890972223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45961.606890972223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45961.606890972223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45961.606890972223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45961.606890972223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45961.606890972223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45961.606890972223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45961.606890972223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45961.606890972223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45961.606890972223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45961.606890972223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45961.606890972223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45961.606890972223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45961.606890972223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45961.606890972223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45961.606890972223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45961.606890972223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45961.606890972223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45961.606890972223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45961.606890972223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45961.606890972223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45961.606890972223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45961.606890972223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45961.606890972223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45961.606890972223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45961.606890972223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45961.606890972223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45961.606890972223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45961.606890972223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45961.606890972223</v>
      </c>
      <c r="H134" s="123"/>
      <c r="I134" s="119" t="str">
        <f>IFERROR(VLOOKUP(D134,DB!A:F,6,0),"")</f>
        <v/>
      </c>
      <c r="J134" s="119" t="str">
        <f>IFERROR(VLOOKUP(D134,DB!A:G,7,0),"")</f>
        <v/>
      </c>
      <c r="K134" s="125"/>
      <c r="L134" s="121" t="str">
        <f>IFERROR(VLOOKUP(D134,DB!A:I,9,0),"")</f>
        <v/>
      </c>
    </row>
    <row r="135" spans="1:12" ht="15" customHeight="1">
      <c r="A135" s="126"/>
      <c r="B135" s="126" t="str">
        <f>IFERROR(VLOOKUP(D135,DB!A:K,11,0),"")</f>
        <v/>
      </c>
      <c r="C135" s="127"/>
      <c r="D135" s="128"/>
      <c r="E135" s="129"/>
      <c r="F135" s="130"/>
      <c r="G135" s="131">
        <f ca="1">IFERROR(NOW()-F135,"")</f>
        <v>45961.606890972223</v>
      </c>
      <c r="H135" s="130"/>
      <c r="I135" s="126" t="str">
        <f>IFERROR(VLOOKUP(D135,DB!A:F,6,0),"")</f>
        <v/>
      </c>
      <c r="J135" s="126" t="str">
        <f>IFERROR(VLOOKUP(D135,DB!A:G,7,0),"")</f>
        <v/>
      </c>
      <c r="K135" s="132"/>
      <c r="L135" s="128" t="str">
        <f>IFERROR(VLOOKUP(D135,DB!A:I,9,0),"")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69.774830787035171</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39100</v>
      </c>
      <c r="F3" s="38">
        <v>45926.188877314817</v>
      </c>
      <c r="G3" s="144">
        <f t="shared" ref="G3" ca="1" si="0">IFERROR(NOW()-F3,"")</f>
        <v>35.418013657406846</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39100</v>
      </c>
      <c r="F4" s="153">
        <v>45948.661111111112</v>
      </c>
      <c r="G4" s="154">
        <f ca="1">IFERROR(NOW()-F4,"")</f>
        <v>12.945779861111077</v>
      </c>
      <c r="H4" s="153">
        <v>45948.661111111112</v>
      </c>
      <c r="I4" s="152" t="str">
        <f>IFERROR(VLOOKUP(D4,DB!A:F,6,0),"")</f>
        <v>SCECO</v>
      </c>
      <c r="J4" s="152" t="str">
        <f>IFERROR(VLOOKUP(D4,DB!A:G,7,0),"")</f>
        <v>Dead</v>
      </c>
      <c r="K4" s="152" t="s">
        <v>39120</v>
      </c>
      <c r="L4" s="152" t="str">
        <f>IFERROR(VLOOKUP(D4,DB!A:I,9,0),"")</f>
        <v>Latis</v>
      </c>
    </row>
    <row r="5" spans="1:13" ht="15">
      <c r="A5" s="152"/>
      <c r="B5" s="152" t="str">
        <f>IFERROR(VLOOKUP(D5,DB!A:K,11,0),"")</f>
        <v/>
      </c>
      <c r="C5" s="152"/>
      <c r="D5" s="152"/>
      <c r="E5" s="152"/>
      <c r="F5" s="153"/>
      <c r="G5" s="154">
        <f ca="1">IFERROR(NOW()-F5,"")</f>
        <v>45961.606890972223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45961.606890972223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45961.606890972223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45961.606890972223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45961.606890972223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45961.606890972223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45961.606890972223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45961.606890972223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45961.606890972223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45961.606890972223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45961.606890972223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45961.606890972223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45961.606890972223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45961.606890972223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45961.606890972223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45961.606890972223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45961.606890972223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45961.606890972223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45961.606890972223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45961.606890972223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45961.606890972223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45961.606890972223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45961.606890972223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45961.606890972223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45961.606890972223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45961.606890972223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45961.606890972223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45961.606890972223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45961.606890972223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45961.606890972223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45961.606890972223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45961.606890972223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45961.606890972223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45961.606890972223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45961.606890972223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45961.606890972223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45961.606890972223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45961.606890972223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45961.606890972223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45961.606890972223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45961.606890972223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45961.606890972223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45961.606890972223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45961.606890972223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45961.606890972223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45961.606890972223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45961.606890972223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45961.606890972223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45961.606890972223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45961.606890972223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45961.606890972223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45961.606890972223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45961.606890972223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45961.606890972223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45961.606890972223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45961.606890972223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45961.606890972223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45961.606890972223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45961.606890972223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45961.606890972223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45961.606890972223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45961.606890972223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45961.606890972223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45961.606890972223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45961.606890972223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45961.606890972223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45961.606890972223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45961.606890972223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45961.606890972223</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45961.606890972223</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45961.606890972223</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45961.606890972223</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45961.606890972223</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45961.606890972223</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45961.606890972223</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45961.606890972223</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45961.606890972223</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45961.606890972223</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45961.606890972223</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45961.606890972223</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45961.606890972223</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45961.606890972223</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45961.606890972223</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45961.606890972223</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45961.606890972223</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45961.606890972223</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45961.606890972223</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45961.606890972223</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45961.606890972223</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45961.606890972223</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45961.606890972223</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45961.606890972223</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45961.606890972223</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45961.606890972223</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45961.606890972223</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45961.606890972223</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45961.606890972223</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45961.606890972223</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45961.606890972223</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45961.606890972223</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45961.606890972223</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45961.606890972223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45961.606890972223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45961.606890972223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45961.606890972223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45961.606890972223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45961.606890972223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45961.606890972223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45961.606890972223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45961.606890972223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45961.606890972223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45961.606890972223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45961.606890972223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45961.606890972223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45961.606890972223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45961.606890972223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45961.606890972223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45961.606890972223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45961.606890972223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45961.606890972223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45961.606890972223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45961.606890972223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45961.606890972223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45961.606890972223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45961.606890972223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45961.606890972223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45961.606890972223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45961.606890972223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45961.606890972223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45961.606890972223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45961.606890972223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45961.606890972223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45961.606890972223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45961.606890972223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45961.606890972223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45961.606890972223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45961.606890972223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45961.606890972223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45961.606890972223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45961.606890972223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45961.606890972223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45961.606890972223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45961.606890972223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45961.606890972223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45961.606890972223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45961.606890972223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45961.606890972223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45961.606890972223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45961.606890972223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45961.606890972223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45961.606890972223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45961.606890972223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45961.606890972223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45961.606890972223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45961.606890972223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45961.606890972223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45961.606890972223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45961.606890972223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45961.606890972223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45961.606890972223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45961.606890972223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45961.606890972223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45961.606890972223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45961.606890972223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45961.606890972223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45961.606890972223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45961.606890972223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45961.606890972223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45961.606890972223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45961.606890972223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45961.606890972223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45961.606890972223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45961.606890972223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45961.606890972223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45961.606890972223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45961.606890972223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45961.606890972223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45961.606890972223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45961.606890972223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45961.606890972223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45961.606890972223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45961.606890972223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45961.606890972223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45961.606890972223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45961.606890972223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45961.606890972223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45961.606890972223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45961.606890972223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45961.606890972223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45961.606890972223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45961.606890972223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45961.606890972223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45961.606890972223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45961.606890972223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45961.606890972223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45961.606890972223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45961.606890972223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45961.606890972223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45961.606890972223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45961.606890972223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45961.606890972223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45961.606890972223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45961.606890972223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45961.606890972223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45961.606890972223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45961.606890972223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45961.606890972223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45961.606890972223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45961.606890972223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45961.606890972223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45961.606890972223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45961.606890972223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45961.606890972223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45961.606890972223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45961.606890972223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45961.606890972223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45961.606890972223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45961.606890972223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45961.606890972223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45961.606890972223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45961.606890972223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45961.606890972223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45961.606890972223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45961.606890972223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45961.606890972223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45961.606890972223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45961.606890972223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45961.606890972223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45961.606890972223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45961.606890972223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45961.606890972223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45961.606890972223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45961.606890972223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45961.606890972223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45961.606890972223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45961.606890972223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45961.606890972223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45961.606890972223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45961.606890972223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45961.606890972223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45961.606890972223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45961.606890972223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45961.606890972223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45961.606890972223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45961.606890972223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45961.606890972223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45961.606890972223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45961.606890972223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45961.606890972223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45961.606890972223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45961.606890972223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45961.606890972223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45961.606890972223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45961.606890972223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45961.606890972223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45961.606890972223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45961.606890972223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45961.606890972223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45961.606890972223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45961.606890972223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45961.606890972223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45961.606890972223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45961.606890972223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45961.606890972223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45961.606890972223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45961.606890972223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45961.606890972223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45961.606890972223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45961.606890972223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45961.606890972223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45961.606890972223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45961.606890972223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45961.606890972223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45961.606890972223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45961.606890972223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45961.606890972223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45961.606890972223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45961.606890972223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45961.606890972223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45961.606890972223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45961.606890972223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45961.606890972223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45961.606890972223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45961.606890972223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45961.606890972223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45961.606890972223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45961.606890972223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45961.606890972223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45961.606890972223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45961.606890972223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45961.606890972223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45961.606890972223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45961.606890972223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45961.606890972223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45961.606890972223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45961.606890972223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45961.606890972223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45961.606890972223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45961.606890972223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45961.606890972223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45961.606890972223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45961.606890972223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45961.606890972223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45961.606890972223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45961.606890972223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45961.606890972223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45961.606890972223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45961.606890972223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45961.606890972223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45961.606890972223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45961.606890972223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45961.606890972223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45961.606890972223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45961.606890972223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45961.606890972223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45961.606890972223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45961.606890972223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45961.606890972223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45961.606890972223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45961.606890972223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45961.606890972223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45961.606890972223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45961.606890972223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45961.606890972223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45961.606890972223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45961.606890972223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45961.606890972223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45961.606890972223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45961.606890972223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45961.606890972223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45961.606890972223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45961.606890972223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45961.606890972223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45961.606890972223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45961.606890972223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45961.606890972223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45961.606890972223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45961.606890972223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45961.606890972223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45961.606890972223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45961.606890972223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45961.606890972223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45961.606890972223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45961.606890972223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45961.606890972223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45961.606890972223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45961.606890972223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45961.606890972223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45961.606890972223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45961.606890972223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45961.606890972223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45961.606890972223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45961.606890972223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45961.606890972223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45961.606890972223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45961.606890972223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45961.606890972223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45961.606890972223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45961.606890972223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45961.606890972223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45961.606890972223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45961.606890972223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45961.606890972223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45961.606890972223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45961.606890972223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45961.606890972223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45961.606890972223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45961.606890972223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45961.606890972223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45961.606890972223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45961.606890972223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45961.606890972223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45961.606890972223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45961.606890972223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45961.606890972223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45961.606890972223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45961.606890972223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45961.606890972223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45961.606890972223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45961.606890972223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45961.606890972223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45961.606890972223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45961.606890972223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45961.606890972223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45961.606890972223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45961.606890972223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45961.606890972223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45961.606890972223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45961.606890972223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45961.606890972223</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2"/>
  <sheetViews>
    <sheetView tabSelected="1" workbookViewId="0">
      <selection activeCell="C4" sqref="C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39121</v>
      </c>
      <c r="B2" s="103" t="str">
        <f>IFERROR(VLOOKUP(D2,DB!A:K,11,0),"")</f>
        <v>R6</v>
      </c>
      <c r="C2" s="105">
        <v>1</v>
      </c>
      <c r="D2" s="103" t="s">
        <v>35650</v>
      </c>
      <c r="E2" s="106" t="s">
        <v>39021</v>
      </c>
      <c r="F2" s="107">
        <v>45961.569699074076</v>
      </c>
      <c r="G2" s="77">
        <f ca="1">IFERROR(NOW()-F2,"")</f>
        <v>3.7191898147284519E-2</v>
      </c>
      <c r="H2" s="107">
        <v>45961.563587962963</v>
      </c>
      <c r="I2" s="103" t="str">
        <f>IFERROR(VLOOKUP(D2,DB!A:F,6,0),"")</f>
        <v>Generator-SG</v>
      </c>
      <c r="J2" s="102" t="str">
        <f>IFERROR(VLOOKUP(D2,DB!A:G,7,0),"")</f>
        <v>Dead</v>
      </c>
      <c r="K2" s="108" t="s">
        <v>39122</v>
      </c>
      <c r="L2" s="109" t="str">
        <f>IFERROR(VLOOKUP(D2,DB!A:I,9,0),"")</f>
        <v>Latis</v>
      </c>
    </row>
    <row r="3" spans="1:16383" ht="31.5" customHeight="1">
      <c r="A3" s="104"/>
      <c r="B3" s="103" t="str">
        <f>IFERROR(VLOOKUP(D3,DB!A:K,11,0),"")</f>
        <v>R6</v>
      </c>
      <c r="C3" s="105">
        <v>1</v>
      </c>
      <c r="D3" s="103" t="s">
        <v>38539</v>
      </c>
      <c r="E3" s="106"/>
      <c r="F3" s="107"/>
      <c r="G3" s="77">
        <f ca="1">IFERROR(NOW()-F3,"")</f>
        <v>45961.606890972223</v>
      </c>
      <c r="H3" s="107"/>
      <c r="I3" s="103" t="str">
        <f>IFERROR(VLOOKUP(D3,DB!A:F,6,0),"")</f>
        <v>Generator-SG</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45961.606890972223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45961.606890972223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45961.606890972223</v>
      </c>
      <c r="H6" s="107"/>
      <c r="I6" s="103" t="str">
        <f>IFERROR(VLOOKUP(D6,DB!A:F,6,0),"")</f>
        <v/>
      </c>
      <c r="J6" s="102" t="str">
        <f>IFERROR(VLOOKUP(D6,DB!A:G,7,0),"")</f>
        <v/>
      </c>
      <c r="K6" s="108"/>
      <c r="L6" s="109" t="str">
        <f>IFERROR(VLOOKUP(D6,DB!A:I,9,0),"")</f>
        <v/>
      </c>
    </row>
    <row r="7" spans="1:16383" ht="31.5" customHeight="1">
      <c r="A7" s="104"/>
      <c r="B7" s="103" t="str">
        <f>IFERROR(VLOOKUP(D7,DB!A:K,11,0),"")</f>
        <v/>
      </c>
      <c r="C7" s="105"/>
      <c r="D7"/>
      <c r="E7" s="106"/>
      <c r="F7" s="107"/>
      <c r="G7" s="77">
        <f ca="1">IFERROR(NOW()-F7,"")</f>
        <v>45961.606890972223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45961.606890972223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45961.606890972223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45961.606890972223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45961.606890972223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45961.606890972223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45961.606890972223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45961.606890972223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45961.606890972223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45961.606890972223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45961.606890972223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45961.606890972223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45961.606890972223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45961.606890972223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45961.606890972223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45961.606890972223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45961.606890972223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45961.606890972223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45961.606890972223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45961.606890972223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45961.606890972223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45961.606890972223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45961.606890972223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45961.606890972223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45961.606890972223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45961.606890972223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45961.606890972223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45961.606890972223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45961.606890972223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45961.606890972223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45961.606890972223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45961.606890972223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45961.606890972223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45961.606890972223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45961.606890972223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45961.606890972223</v>
      </c>
      <c r="H42" s="107"/>
      <c r="I42" s="103" t="str">
        <f>IFERROR(VLOOKUP(D42,DB!A:F,6,0),"")</f>
        <v/>
      </c>
      <c r="J42" s="102" t="str">
        <f>IFERROR(VLOOKUP(D42,DB!A:G,7,0),"")</f>
        <v/>
      </c>
      <c r="K42" s="108"/>
      <c r="L42" s="109" t="str">
        <f>IFERROR(VLOOKUP(D42,DB!A:I,9,0),"")</f>
        <v/>
      </c>
    </row>
  </sheetData>
  <dataValidations count="2">
    <dataValidation allowBlank="1" showInputMessage="1" showErrorMessage="1" sqref="E1" xr:uid="{380493DB-286A-4683-AF55-C78F04945A49}"/>
    <dataValidation type="list" allowBlank="1" showInputMessage="1" showErrorMessage="1" sqref="E2:E4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2025-10-31T11:35:15Z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