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941" documentId="120_S{2AC9BD13-BADA-5192-A53E-5A8FF88502F6}" xr6:coauthVersionLast="47" xr6:coauthVersionMax="47" xr10:uidLastSave="{0A5591D4-CC67-4E1A-99F2-9DD28BC729BD}"/>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2" l="1"/>
  <c r="G5" i="2"/>
  <c r="G2" i="4"/>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4" i="2"/>
  <c r="I4" i="2"/>
  <c r="J4" i="2"/>
  <c r="L4" i="2"/>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 i="1"/>
  <c r="G3" i="1"/>
  <c r="I3" i="1"/>
  <c r="J3" i="1"/>
  <c r="L3" i="1"/>
  <c r="B4" i="1"/>
  <c r="G4" i="1"/>
  <c r="I4" i="1"/>
  <c r="J4" i="1"/>
  <c r="L4" i="1"/>
  <c r="B5" i="1"/>
  <c r="G5" i="1"/>
  <c r="I5" i="1"/>
  <c r="J5" i="1"/>
  <c r="L5" i="1"/>
  <c r="B6" i="1"/>
  <c r="G6" i="1"/>
  <c r="I6" i="1"/>
  <c r="J6" i="1"/>
  <c r="L6"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<sst xmlns="http://schemas.openxmlformats.org/spreadsheetml/2006/main" count="180286" uniqueCount="39127">
  <si>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</si>
  <si>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</si>
  <si>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</si>
  <si>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</si>
  <si>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</si>
  <si>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</si>
  <si>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</si>
  <si>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</si>
  <si>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</si>
  <si>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</si>
  <si>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</si>
  <si>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</si>
  <si>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</si>
  <si>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</si>
  <si>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</si>
  <si>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</si>
  <si>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</si>
  <si>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</si>
  <si>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</si>
  <si>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</si>
  <si>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</si>
  <si>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</si>
  <si>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</si>
  <si>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</si>
  <si>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</si>
  <si>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</si>
  <si>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</si>
  <si>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</si>
  <si>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</si>
  <si>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</si>
  <si>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</si>
  <si>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</si>
  <si>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</si>
  <si>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</si>
  <si>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</si>
  <si>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</si>
  <si>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</si>
  <si>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</si>
  <si>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</si>
  <si>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</si>
  <si>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</si>
  <si>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</si>
  <si>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</si>
  <si>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</si>
  <si>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</si>
  <si>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</si>
  <si>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</si>
  <si>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</si>
  <si>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</si>
  <si>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</si>
  <si>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</si>
  <si>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</si>
  <si>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</si>
  <si>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</si>
  <si>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</si>
  <si>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</si>
  <si>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</si>
  <si>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</si>
  <si>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</si>
  <si>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</si>
  <si>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</si>
  <si>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</si>
  <si>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</si>
  <si>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</si>
  <si>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</si>
  <si>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</si>
  <si>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</si>
  <si>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</si>
  <si>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</si>
  <si>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</si>
  <si>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</si>
  <si>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</si>
  <si>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</si>
  <si>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</si>
  <si>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</si>
  <si>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</si>
  <si>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</si>
  <si>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</si>
  <si>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</si>
  <si>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</si>
  <si>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</si>
  <si>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</si>
  <si>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</si>
  <si>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</si>
  <si>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</si>
  <si>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</si>
  <si>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</si>
  <si>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</si>
  <si>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</si>
  <si>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</si>
  <si>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</si>
  <si>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</si>
  <si>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</si>
  <si>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</si>
  <si>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</si>
  <si>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</si>
  <si>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</si>
  <si>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</si>
  <si>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</si>
  <si>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</si>
  <si>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</si>
  <si>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</si>
  <si>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</si>
  <si>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</si>
  <si>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</si>
  <si>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</si>
  <si>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</si>
  <si>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</si>
  <si>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</si>
  <si>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</si>
  <si>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</si>
  <si>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</si>
  <si>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</si>
  <si>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</si>
  <si>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</si>
  <si>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</si>
  <si>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</si>
  <si>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</si>
  <si>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</si>
  <si>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</si>
  <si>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</si>
  <si>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</si>
  <si>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</si>
  <si>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</si>
  <si>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</si>
  <si>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</si>
  <si>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</si>
  <si>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</si>
  <si>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</si>
  <si>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</si>
  <si>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</si>
  <si>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</si>
  <si>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</si>
  <si>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</si>
  <si>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</si>
  <si>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</si>
  <si>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</si>
  <si>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</si>
  <si>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</si>
  <si>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</si>
  <si>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</si>
  <si>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</si>
  <si>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</si>
  <si>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</si>
  <si>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</si>
  <si>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</si>
  <si>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</si>
  <si>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</si>
  <si>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</si>
  <si>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</si>
  <si>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</si>
  <si>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</si>
  <si>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</si>
  <si>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</si>
  <si>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</si>
  <si>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</si>
  <si>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</si>
  <si>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</si>
  <si>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</si>
  <si>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</si>
  <si>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</si>
  <si>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</si>
  <si>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</si>
  <si>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</si>
  <si>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</si>
  <si>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</si>
  <si>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</si>
  <si>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</si>
  <si>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</si>
  <si>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</si>
  <si>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</si>
  <si>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</si>
  <si>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</si>
  <si>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</si>
  <si>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</si>
  <si>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</si>
  <si>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</si>
  <si>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</si>
  <si>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</si>
  <si>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</si>
  <si>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</si>
  <si>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</si>
  <si>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</si>
  <si>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</si>
  <si>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</si>
  <si>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</si>
  <si>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</si>
  <si>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</si>
  <si>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</si>
  <si>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</si>
  <si>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</si>
  <si>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</si>
  <si>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</si>
  <si>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</si>
  <si>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</si>
  <si>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</si>
  <si>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</si>
  <si>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</si>
  <si>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</si>
  <si>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</si>
  <si>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</si>
  <si>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</si>
  <si>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</si>
  <si>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</si>
  <si>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</si>
  <si>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</si>
  <si>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</si>
  <si>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</si>
  <si>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</si>
  <si>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</si>
  <si>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</si>
  <si>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</si>
  <si>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</si>
  <si>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</si>
  <si>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</si>
  <si>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</si>
  <si>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</si>
  <si>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</si>
  <si>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</si>
  <si>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</si>
  <si>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</si>
  <si>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</si>
  <si>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</si>
  <si>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</si>
  <si>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</si>
  <si>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</si>
  <si>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</si>
  <si>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</si>
  <si>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</si>
  <si>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</si>
  <si>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</si>
  <si>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</si>
  <si>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</si>
  <si>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</si>
  <si>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</si>
  <si>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</si>
  <si>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</si>
  <si>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</si>
  <si>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</si>
  <si>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</si>
  <si>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</si>
  <si>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</si>
  <si>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</si>
  <si>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</si>
  <si>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</si>
  <si>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</si>
  <si>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</si>
  <si>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</si>
  <si>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</si>
  <si>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</si>
  <si>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</si>
  <si>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</si>
  <si>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</si>
  <si>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</si>
  <si>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</si>
  <si>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</si>
  <si>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</si>
  <si>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</si>
  <si>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</si>
  <si>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</si>
  <si>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</si>
  <si>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</si>
  <si>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</si>
  <si>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</si>
  <si>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</si>
  <si>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</si>
  <si>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</si>
  <si>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</si>
  <si>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</si>
  <si>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</si>
  <si>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</si>
  <si>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</si>
  <si>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</si>
  <si>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</si>
  <si>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</si>
  <si>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</si>
  <si>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</si>
  <si>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</si>
  <si>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</si>
  <si>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</si>
  <si>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</si>
  <si>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</si>
  <si>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</si>
  <si>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</si>
  <si>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</si>
  <si>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</si>
  <si>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</si>
  <si>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</si>
  <si>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</si>
  <si>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</si>
  <si>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</si>
  <si>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</si>
  <si>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</si>
  <si>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</si>
  <si>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</si>
  <si>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</si>
  <si>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</si>
  <si>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</si>
  <si>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</si>
  <si>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</si>
  <si>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</si>
  <si>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</si>
  <si>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</si>
  <si>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</si>
  <si>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</si>
  <si>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</si>
  <si>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</si>
  <si>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</si>
  <si>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</si>
  <si>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</si>
  <si>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</si>
  <si>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</si>
  <si>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</si>
  <si>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</si>
  <si>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</si>
  <si>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</si>
  <si>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</si>
  <si>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</si>
  <si>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</si>
  <si>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</si>
  <si>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</si>
  <si>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</si>
  <si>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</si>
  <si>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</si>
  <si>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</si>
  <si>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</si>
  <si>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</si>
  <si>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</si>
  <si>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</si>
  <si>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</si>
  <si>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</si>
  <si>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</si>
  <si>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</si>
  <si>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</si>
  <si>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</si>
  <si>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</si>
  <si>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</si>
  <si>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</si>
  <si>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</si>
  <si>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</si>
  <si>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</si>
  <si>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</si>
  <si>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</si>
  <si>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</si>
  <si>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</si>
  <si>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</si>
  <si>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</si>
  <si>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</si>
  <si>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</si>
  <si>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</si>
  <si>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</si>
  <si>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</si>
  <si>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</si>
  <si>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</si>
  <si>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</si>
  <si>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</si>
  <si>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</si>
  <si>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</si>
  <si>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</si>
  <si>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</si>
  <si>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</si>
  <si>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</si>
  <si>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</si>
  <si>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</si>
  <si>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</si>
  <si>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</si>
  <si>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</si>
  <si>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</si>
  <si>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</si>
  <si>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</si>
  <si>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</si>
  <si>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</si>
  <si>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</si>
  <si>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</si>
  <si>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</si>
  <si>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</si>
  <si>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</si>
  <si>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</si>
  <si>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</si>
  <si>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</si>
  <si>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</si>
  <si>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</si>
  <si>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</si>
  <si>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</si>
  <si>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</si>
  <si>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</si>
  <si>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</si>
  <si>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</si>
  <si>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</si>
  <si>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</si>
  <si>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</si>
  <si>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</si>
  <si>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</si>
  <si>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</si>
  <si>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</si>
  <si>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</si>
  <si>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</si>
  <si>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</si>
  <si>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</si>
  <si>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</si>
  <si>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</si>
  <si>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</si>
  <si>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</si>
  <si>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</si>
  <si>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</si>
  <si>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</si>
  <si>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</si>
  <si>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</si>
  <si>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</si>
  <si>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</si>
  <si>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</si>
  <si>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</si>
  <si>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</si>
  <si>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</si>
  <si>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</si>
  <si>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</si>
  <si>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</si>
  <si>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</si>
  <si>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</si>
  <si>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</si>
  <si>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</si>
  <si>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</si>
  <si>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</si>
  <si>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</si>
  <si>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</si>
  <si>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</si>
  <si>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</si>
  <si>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</si>
  <si>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</si>
  <si>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</si>
  <si>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</si>
  <si>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</si>
  <si>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</si>
  <si>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</si>
  <si>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</si>
  <si>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</si>
  <si>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</si>
  <si>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</si>
  <si>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</si>
  <si>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</si>
  <si>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</si>
  <si>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</si>
  <si>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</si>
  <si>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</si>
  <si>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</si>
  <si>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</si>
  <si>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</si>
  <si>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</si>
  <si>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</si>
  <si>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</si>
  <si>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</si>
  <si>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</si>
  <si>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</si>
  <si>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</si>
  <si>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</si>
  <si>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</si>
  <si>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</si>
  <si>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</si>
  <si>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</si>
  <si>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</si>
  <si>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</si>
  <si>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</si>
  <si>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</si>
  <si>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</si>
  <si>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</si>
  <si>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</si>
  <si>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</si>
  <si>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</si>
  <si>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</si>
  <si>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</si>
  <si>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</si>
  <si>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</si>
  <si>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</si>
  <si>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</si>
  <si>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</si>
  <si>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</si>
  <si>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</si>
  <si>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</si>
  <si>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</si>
  <si>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</si>
  <si>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</si>
  <si>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</si>
  <si>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</si>
  <si>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</si>
  <si>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</si>
  <si>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</si>
  <si>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</si>
  <si>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</si>
  <si>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</si>
  <si>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</si>
  <si>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</si>
  <si>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</si>
  <si>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</si>
  <si>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</si>
  <si>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</si>
  <si>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</si>
  <si>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</si>
  <si>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</si>
  <si>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</si>
  <si>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</si>
  <si>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</si>
  <si>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</si>
  <si>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</si>
  <si>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</si>
  <si>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</si>
  <si>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</si>
  <si>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</si>
  <si>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</si>
  <si>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</si>
  <si>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</si>
  <si>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</si>
  <si>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</si>
  <si>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</si>
  <si>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</si>
  <si>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</si>
  <si>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</si>
  <si>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</si>
  <si>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</si>
  <si>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</si>
  <si>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</si>
  <si>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</si>
  <si>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</si>
  <si>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</si>
  <si>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</si>
  <si>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</si>
  <si>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</si>
  <si>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</si>
  <si>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</si>
  <si>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</si>
  <si>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</si>
  <si>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</si>
  <si>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</si>
  <si>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</si>
  <si>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</si>
  <si>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</si>
  <si>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</si>
  <si>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</si>
  <si>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</si>
  <si>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</si>
  <si>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</si>
  <si>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</si>
  <si>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</si>
  <si>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</si>
  <si>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</si>
  <si>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</si>
  <si>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</si>
  <si>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</si>
  <si>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</si>
  <si>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</si>
  <si>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</si>
  <si>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</si>
  <si>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</si>
  <si>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</si>
  <si>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</si>
  <si>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</si>
  <si>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</si>
  <si>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</si>
  <si>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</si>
  <si>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</si>
  <si>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</si>
  <si>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</si>
  <si>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</si>
  <si>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</si>
  <si>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</si>
  <si>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</si>
  <si>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</si>
  <si>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</si>
  <si>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</si>
  <si>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</si>
  <si>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</si>
  <si>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</si>
  <si>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</si>
  <si>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</si>
  <si>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</si>
  <si>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</si>
  <si>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</si>
  <si>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</si>
  <si>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</si>
  <si>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</si>
  <si>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</si>
  <si>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</si>
  <si>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</si>
  <si>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</si>
  <si>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</si>
  <si>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</si>
  <si>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</si>
  <si>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</si>
  <si>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</si>
  <si>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</si>
  <si>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</si>
  <si>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</si>
  <si>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</si>
  <si>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</si>
  <si>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</si>
  <si>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</si>
  <si>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</si>
  <si>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</si>
  <si>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</si>
  <si>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</si>
  <si>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</si>
  <si>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</si>
  <si>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</si>
  <si>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</si>
  <si>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</si>
  <si>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</si>
  <si>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</si>
  <si>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</si>
  <si>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</si>
  <si>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</si>
  <si>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</si>
  <si>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</si>
  <si>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</si>
  <si>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</si>
  <si>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</si>
  <si>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</si>
  <si>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</si>
  <si>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</si>
  <si>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</si>
  <si>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</si>
  <si>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</si>
  <si>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</si>
  <si>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</si>
  <si>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</si>
  <si>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</si>
  <si>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</si>
  <si>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</si>
  <si>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</si>
  <si>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</si>
  <si>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</si>
  <si>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</si>
  <si>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</si>
  <si>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</si>
  <si>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</si>
  <si>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</si>
  <si>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</si>
  <si>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</si>
  <si>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</si>
  <si>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</si>
  <si>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</si>
  <si>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</si>
  <si>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</si>
  <si>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</si>
  <si>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</si>
  <si>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</si>
  <si>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</si>
  <si>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</si>
  <si>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</si>
  <si>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</si>
  <si>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</si>
  <si>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</si>
  <si>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</si>
  <si>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</si>
  <si>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</si>
  <si>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</si>
  <si>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</si>
  <si>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</si>
  <si>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</si>
  <si>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</si>
  <si>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</si>
  <si>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</si>
  <si>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</si>
  <si>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</si>
  <si>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</si>
  <si>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</si>
  <si>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</si>
  <si>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</si>
  <si>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</si>
  <si>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</si>
  <si>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</si>
  <si>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</si>
  <si>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</si>
  <si>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</si>
  <si>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</si>
  <si>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</si>
  <si>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</si>
  <si>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</si>
  <si>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</si>
  <si>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</si>
  <si>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</si>
  <si>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</si>
  <si>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</si>
  <si>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</si>
  <si>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</si>
  <si>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</si>
  <si>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</si>
  <si>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</si>
  <si>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</si>
  <si>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</si>
  <si>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</si>
  <si>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</si>
  <si>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</si>
  <si>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</si>
  <si>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</si>
  <si>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</si>
  <si>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</si>
  <si>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</si>
  <si>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</si>
  <si>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</si>
  <si>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</si>
  <si>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</si>
  <si>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</si>
  <si>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</si>
  <si>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</si>
  <si>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</si>
  <si>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</si>
  <si>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</si>
  <si>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</si>
  <si>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</si>
  <si>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</si>
  <si>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</si>
  <si>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</si>
  <si>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</si>
  <si>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</si>
  <si>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</si>
  <si>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</si>
  <si>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</si>
  <si>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</si>
  <si>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</si>
  <si>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</si>
  <si>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</si>
  <si>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</si>
  <si>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</si>
  <si>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</si>
  <si>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</si>
  <si>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</si>
  <si>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</si>
  <si>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</si>
  <si>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</si>
  <si>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</si>
  <si>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</si>
  <si>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</si>
  <si>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</si>
  <si>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</si>
  <si>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</si>
  <si>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</si>
  <si>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</si>
  <si>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</si>
  <si>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</si>
  <si>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</si>
  <si>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</si>
  <si>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</si>
  <si>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</si>
  <si>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</si>
  <si>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</si>
  <si>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</si>
  <si>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</si>
  <si>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</si>
  <si>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</si>
  <si>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</si>
  <si>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</si>
  <si>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</si>
  <si>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</si>
  <si>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</si>
  <si>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</si>
  <si>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</si>
  <si>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</si>
  <si>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</si>
  <si>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</si>
  <si>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</si>
  <si>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</si>
  <si>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</si>
  <si>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</si>
  <si>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</si>
  <si>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</si>
  <si>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</si>
  <si>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</si>
  <si>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</si>
  <si>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</si>
  <si>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</si>
  <si>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</si>
  <si>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</si>
  <si>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</si>
  <si>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</si>
  <si>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</si>
  <si>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</si>
  <si>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</si>
  <si>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</si>
  <si>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</si>
  <si>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</si>
  <si>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</si>
  <si>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</si>
  <si>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</si>
  <si>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</si>
  <si>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</si>
  <si>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</si>
  <si>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</si>
  <si>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</si>
  <si>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</si>
  <si>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</si>
  <si>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</si>
  <si>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</si>
  <si>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</si>
  <si>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</si>
  <si>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</si>
  <si>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</si>
  <si>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</si>
  <si>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</si>
  <si>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</si>
  <si>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</si>
  <si>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</si>
  <si>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</si>
  <si>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</si>
  <si>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</si>
  <si>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</si>
  <si>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</si>
  <si>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</si>
  <si>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</si>
  <si>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</si>
  <si>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</si>
  <si>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</si>
  <si>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</si>
  <si>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</si>
  <si>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</si>
  <si>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</si>
  <si>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</si>
  <si>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</si>
  <si>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</si>
  <si>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</si>
  <si>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</si>
  <si>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</si>
  <si>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</si>
  <si>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</si>
  <si>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</si>
  <si>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</si>
  <si>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</si>
  <si>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</si>
  <si>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</si>
  <si>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</si>
  <si>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</si>
  <si>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</si>
  <si>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</si>
  <si>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</si>
  <si>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</si>
  <si>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</si>
  <si>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</si>
  <si>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</si>
  <si>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</si>
  <si>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</si>
  <si>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</si>
  <si>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</si>
  <si>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</si>
  <si>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</si>
  <si>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</si>
  <si>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</si>
  <si>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</si>
  <si>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</si>
  <si>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</si>
  <si>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</si>
  <si>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</si>
  <si>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</si>
  <si>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</si>
  <si>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</si>
  <si>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</si>
  <si>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</si>
  <si>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</si>
  <si>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</si>
  <si>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</si>
  <si>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</si>
  <si>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</si>
  <si>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</si>
  <si>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</si>
  <si>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</si>
  <si>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</si>
  <si>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</si>
  <si>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</si>
  <si>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</si>
  <si>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</si>
  <si>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</si>
  <si>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</si>
  <si>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</si>
  <si>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</si>
  <si>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</si>
  <si>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</si>
  <si>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</si>
  <si>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</si>
  <si>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</si>
  <si>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</si>
  <si>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</si>
  <si>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</si>
  <si>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</si>
  <si>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</si>
  <si>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</si>
  <si>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</si>
  <si>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</si>
  <si>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</si>
  <si>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</si>
  <si>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</si>
  <si>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</si>
  <si>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</si>
  <si>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</si>
  <si>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</si>
  <si>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</si>
  <si>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</si>
  <si>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</si>
  <si>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</si>
  <si>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</si>
  <si>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</si>
  <si>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</si>
  <si>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</si>
  <si>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</si>
  <si>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</si>
  <si>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</si>
  <si>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</si>
  <si>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</si>
  <si>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</si>
  <si>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</si>
  <si>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</si>
  <si>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</si>
  <si>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</si>
  <si>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</si>
  <si>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</si>
  <si>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</si>
  <si>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</si>
  <si>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</si>
  <si>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</si>
  <si>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</si>
  <si>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</si>
  <si>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</si>
  <si>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</si>
  <si>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</si>
  <si>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</si>
  <si>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</si>
  <si>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</si>
  <si>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</si>
  <si>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</si>
  <si>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</si>
  <si>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</si>
  <si>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</si>
  <si>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</si>
  <si>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</si>
  <si>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</si>
  <si>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</si>
  <si>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</si>
  <si>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</si>
  <si>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</si>
  <si>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</si>
  <si>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</si>
  <si>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</si>
  <si>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</si>
  <si>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</si>
  <si>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</si>
  <si>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</si>
  <si>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</si>
  <si>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</si>
  <si>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</si>
  <si>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</si>
  <si>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</si>
  <si>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</si>
  <si>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</si>
  <si>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</si>
  <si>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</si>
  <si>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</si>
  <si>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</si>
  <si>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</si>
  <si>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</si>
  <si>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</si>
  <si>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</si>
  <si>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</si>
  <si>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</si>
  <si>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</si>
  <si>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</si>
  <si>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</si>
  <si>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</si>
  <si>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</si>
  <si>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</si>
  <si>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</si>
  <si>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</si>
  <si>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</si>
  <si>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</si>
  <si>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</si>
  <si>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</si>
  <si>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</si>
  <si>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</si>
  <si>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</si>
  <si>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</si>
  <si>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</si>
  <si>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</si>
  <si>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</si>
  <si>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</si>
  <si>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</si>
  <si>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</si>
  <si>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</si>
  <si>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</si>
  <si>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</si>
  <si>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</si>
  <si>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</si>
  <si>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</si>
  <si>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</si>
  <si>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</si>
  <si>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</si>
  <si>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</si>
  <si>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</si>
  <si>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</si>
  <si>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</si>
  <si>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</si>
  <si>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</si>
  <si>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</si>
  <si>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</si>
  <si>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</si>
  <si>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</si>
  <si>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</si>
  <si>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</si>
  <si>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</si>
  <si>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</si>
  <si>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</si>
  <si>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</si>
  <si>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</si>
  <si>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</si>
  <si>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</si>
  <si>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</si>
  <si>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</si>
  <si>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</si>
  <si>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</si>
  <si>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</si>
  <si>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</si>
  <si>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</si>
  <si>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</si>
  <si>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</si>
  <si>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</si>
  <si>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</si>
  <si>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</si>
  <si>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</si>
  <si>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</si>
  <si>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</si>
  <si>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</si>
  <si>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</si>
  <si>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</si>
  <si>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</si>
  <si>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</si>
  <si>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</si>
  <si>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</si>
  <si>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</si>
  <si>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</si>
  <si>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</si>
  <si>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</si>
  <si>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</si>
  <si>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</si>
  <si>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</si>
  <si>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</si>
  <si>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</si>
  <si>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</si>
  <si>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</si>
  <si>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</si>
  <si>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</si>
  <si>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</si>
  <si>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</si>
  <si>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</si>
  <si>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</si>
  <si>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</si>
  <si>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</si>
  <si>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</si>
  <si>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</si>
  <si>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</si>
  <si>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</si>
  <si>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</si>
  <si>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</si>
  <si>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</si>
  <si>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</si>
  <si>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</si>
  <si>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</si>
  <si>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</si>
  <si>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</si>
  <si>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</si>
  <si>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</si>
  <si>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</si>
  <si>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</si>
  <si>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</si>
  <si>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</si>
  <si>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</si>
  <si>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</si>
  <si>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</si>
  <si>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</si>
  <si>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</si>
  <si>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</si>
  <si>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</si>
  <si>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</si>
  <si>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</si>
  <si>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</si>
  <si>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</si>
  <si>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</si>
  <si>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</si>
  <si>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</si>
  <si>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</si>
  <si>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</si>
  <si>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</si>
  <si>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</si>
  <si>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</si>
  <si>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</si>
  <si>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</si>
  <si>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</si>
  <si>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</si>
  <si>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</si>
  <si>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</si>
  <si>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</si>
  <si>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</si>
  <si>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</si>
  <si>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</si>
  <si>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</si>
  <si>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</si>
  <si>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</si>
  <si>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</si>
  <si>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</si>
  <si>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</si>
  <si>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</si>
  <si>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</si>
  <si>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</si>
  <si>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</si>
  <si>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</si>
  <si>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</si>
  <si>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</si>
  <si>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</si>
  <si>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</si>
  <si>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</si>
  <si>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</si>
  <si>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</si>
  <si>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</si>
  <si>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</si>
  <si>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</si>
  <si>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</si>
  <si>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</si>
  <si>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</si>
  <si>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</si>
  <si>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</si>
  <si>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</si>
  <si>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</si>
  <si>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</si>
  <si>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</si>
  <si>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</si>
  <si>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</si>
  <si>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</si>
  <si>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</si>
  <si>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</si>
  <si>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</si>
  <si>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</si>
  <si>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</si>
  <si>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</si>
  <si>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</si>
  <si>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</si>
  <si>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</si>
  <si>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</si>
  <si>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</si>
  <si>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</si>
  <si>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</si>
  <si>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</si>
  <si>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</si>
  <si>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</si>
  <si>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</si>
  <si>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</si>
  <si>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</si>
  <si>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</si>
  <si>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</si>
  <si>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</si>
  <si>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</si>
  <si>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</si>
  <si>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</si>
  <si>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</si>
  <si>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</si>
  <si>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</si>
  <si>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</si>
  <si>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</si>
  <si>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</si>
  <si>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</si>
  <si>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</si>
  <si>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</si>
  <si>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</si>
  <si>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</si>
  <si>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</si>
  <si>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</si>
  <si>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</si>
  <si>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</si>
  <si>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</si>
  <si>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</si>
  <si>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</si>
  <si>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</si>
  <si>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</si>
  <si>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</si>
  <si>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</si>
  <si>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</si>
  <si>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</si>
  <si>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</si>
  <si>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</si>
  <si>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</si>
  <si>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</si>
  <si>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</si>
  <si>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</si>
  <si>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</si>
  <si>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</si>
  <si>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</si>
  <si>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</si>
  <si>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</si>
  <si>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</si>
  <si>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</si>
  <si>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</si>
  <si>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</si>
  <si>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</si>
  <si>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</si>
  <si>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</si>
  <si>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</si>
  <si>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</si>
  <si>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</si>
  <si>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</si>
  <si>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</si>
  <si>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</si>
  <si>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</si>
  <si>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</si>
  <si>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</si>
  <si>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</si>
  <si>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</si>
  <si>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</si>
  <si>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</si>
  <si>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</si>
  <si>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</si>
  <si>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</si>
  <si>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</si>
  <si>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</si>
  <si>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</si>
  <si>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</si>
  <si>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</si>
  <si>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</si>
  <si>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</si>
  <si>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</si>
  <si>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</si>
  <si>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</si>
  <si>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</si>
  <si>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</si>
  <si>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</si>
  <si>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</si>
  <si>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</si>
  <si>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</si>
  <si>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</si>
  <si>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</si>
  <si>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</si>
  <si>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</si>
  <si>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</si>
  <si>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</si>
  <si>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</si>
  <si>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</si>
  <si>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</si>
  <si>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</si>
  <si>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</si>
  <si>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</si>
  <si>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</si>
  <si>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</si>
  <si>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</si>
  <si>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</si>
  <si>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</si>
  <si>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</si>
  <si>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</si>
  <si>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</si>
  <si>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</si>
  <si>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</si>
  <si>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</si>
  <si>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</si>
  <si>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</si>
  <si>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</si>
  <si>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</si>
  <si>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</si>
  <si>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</si>
  <si>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</si>
  <si>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</si>
  <si>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</si>
  <si>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</si>
  <si>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</si>
  <si>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</si>
  <si>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</si>
  <si>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</si>
  <si>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</si>
  <si>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</si>
  <si>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</si>
  <si>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</si>
  <si>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</si>
  <si>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</si>
  <si>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</si>
  <si>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</si>
  <si>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</si>
  <si>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</si>
  <si>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</si>
  <si>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</si>
  <si>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</si>
  <si>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</si>
  <si>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</si>
  <si>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</si>
  <si>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</si>
  <si>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</si>
  <si>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</si>
  <si>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</si>
  <si>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</si>
  <si>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</si>
  <si>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</si>
  <si>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</si>
  <si>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</si>
  <si>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</si>
  <si>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</si>
  <si>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</si>
  <si>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</si>
  <si>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</si>
  <si>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</si>
  <si>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</si>
  <si>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</si>
  <si>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</si>
  <si>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</si>
  <si>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</si>
  <si>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</si>
  <si>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</si>
  <si>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</si>
  <si>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</si>
  <si>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</si>
  <si>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</si>
  <si>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</si>
  <si>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</si>
  <si>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</si>
  <si>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</si>
  <si>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</si>
  <si>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</si>
  <si>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</si>
  <si>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</si>
  <si>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</si>
  <si>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</si>
  <si>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</si>
  <si>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</si>
  <si>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</si>
  <si>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</si>
  <si>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</si>
  <si>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</si>
  <si>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</si>
  <si>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</si>
  <si>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</si>
  <si>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</si>
  <si>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</si>
  <si>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</si>
  <si>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</si>
  <si>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</si>
  <si>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</si>
  <si>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</si>
  <si>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</si>
  <si>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</si>
  <si>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</si>
  <si>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</si>
  <si>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</si>
  <si>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</si>
  <si>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</si>
  <si>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</si>
  <si>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</si>
  <si>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</si>
  <si>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</si>
  <si>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</si>
  <si>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</si>
  <si>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</si>
  <si>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</si>
  <si>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</si>
  <si>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</si>
  <si>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</si>
  <si>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</si>
  <si>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</si>
  <si>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</si>
  <si>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</si>
  <si>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</si>
  <si>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</si>
  <si>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</si>
  <si>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</si>
  <si>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</si>
  <si>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</si>
  <si>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</si>
  <si>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</si>
  <si>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</si>
  <si>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</si>
  <si>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</si>
  <si>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</si>
  <si>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</si>
  <si>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</si>
  <si>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</si>
  <si>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</si>
  <si>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</si>
  <si>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</si>
  <si>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</si>
  <si>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</si>
  <si>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</si>
  <si>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</si>
  <si>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</si>
  <si>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</si>
  <si>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</si>
  <si>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</si>
  <si>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</si>
  <si>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</si>
  <si>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</si>
  <si>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</si>
  <si>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</si>
  <si>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</si>
  <si>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</si>
  <si>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</si>
  <si>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</si>
  <si>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</si>
  <si>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</si>
  <si>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</si>
  <si>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</si>
  <si>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</si>
  <si>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</si>
  <si>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</si>
  <si>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</si>
  <si>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</si>
  <si>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</si>
  <si>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</si>
  <si>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</si>
  <si>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</si>
  <si>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</si>
  <si>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</si>
  <si>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</si>
  <si>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</si>
  <si>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</si>
  <si>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</si>
  <si>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</si>
  <si>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</si>
  <si>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</si>
  <si>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</si>
  <si>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</si>
  <si>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</si>
  <si>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</si>
  <si>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</si>
  <si>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</si>
  <si>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</si>
  <si>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</si>
  <si>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</si>
  <si>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</si>
  <si>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</si>
  <si>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</si>
  <si>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</si>
  <si>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</si>
  <si>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</si>
  <si>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</si>
  <si>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</si>
  <si>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</si>
  <si>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</si>
  <si>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</si>
  <si>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</si>
  <si>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</si>
  <si>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</si>
  <si>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</si>
  <si>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</si>
  <si>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</si>
  <si>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</si>
  <si>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</si>
  <si>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</si>
  <si>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</si>
  <si>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</si>
  <si>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</si>
  <si>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</si>
  <si>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</si>
  <si>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</si>
  <si>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</si>
  <si>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</si>
  <si>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</si>
  <si>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</si>
  <si>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</si>
  <si>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</si>
  <si>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</si>
  <si>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</si>
  <si>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</si>
  <si>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</si>
  <si>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</si>
  <si>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</si>
  <si>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</si>
  <si>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</si>
  <si>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</si>
  <si>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</si>
  <si>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</si>
  <si>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</si>
  <si>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</si>
  <si>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</si>
  <si>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</si>
  <si>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</si>
  <si>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</si>
  <si>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</si>
  <si>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</si>
  <si>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</si>
  <si>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</si>
  <si>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</si>
  <si>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</si>
  <si>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</si>
  <si>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</si>
  <si>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</si>
  <si>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</si>
  <si>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</si>
  <si>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</si>
  <si>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</si>
  <si>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</si>
  <si>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</si>
  <si>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</si>
  <si>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</si>
  <si>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</si>
  <si>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</si>
  <si>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</si>
  <si>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</si>
  <si>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</si>
  <si>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</si>
  <si>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</si>
  <si>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</si>
  <si>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</si>
  <si>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</si>
  <si>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</si>
  <si>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</si>
  <si>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</si>
  <si>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</si>
  <si>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</si>
  <si>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</si>
  <si>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</si>
  <si>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</si>
  <si>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</si>
  <si>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</si>
  <si>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</si>
  <si>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</si>
  <si>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</si>
  <si>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</si>
  <si>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</si>
  <si>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</si>
  <si>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</si>
  <si>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</si>
  <si>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</si>
  <si>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</si>
  <si>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</si>
  <si>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</si>
  <si>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</si>
  <si>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</si>
  <si>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</si>
  <si>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</si>
  <si>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</si>
  <si>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</si>
  <si>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</si>
  <si>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</si>
  <si>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</si>
  <si>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</si>
  <si>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</si>
  <si>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</si>
  <si>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</si>
  <si>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</si>
  <si>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</si>
  <si>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</si>
  <si>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</si>
  <si>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</si>
  <si>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</si>
  <si>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</si>
  <si>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</si>
  <si>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</si>
  <si>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</si>
  <si>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</si>
  <si>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</si>
  <si>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</si>
  <si>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</si>
  <si>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</si>
  <si>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</si>
  <si>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</si>
  <si>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</si>
  <si>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</si>
  <si>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</si>
  <si>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</si>
  <si>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</si>
  <si>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</si>
  <si>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</si>
  <si>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</si>
  <si>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</si>
  <si>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</si>
  <si>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</si>
  <si>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</si>
  <si>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</si>
  <si>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</si>
  <si>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</si>
  <si>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</si>
  <si>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</si>
  <si>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</si>
  <si>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</si>
  <si>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</si>
  <si>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</si>
  <si>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</si>
  <si>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</si>
  <si>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</si>
  <si>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</si>
  <si>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</si>
  <si>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</si>
  <si>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</si>
  <si>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</si>
  <si>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</si>
  <si>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</si>
  <si>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</si>
  <si>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</si>
  <si>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</si>
  <si>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</si>
  <si>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</si>
  <si>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</si>
  <si>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</si>
  <si>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</si>
  <si>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</si>
  <si>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</si>
  <si>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</si>
  <si>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</si>
  <si>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</si>
  <si>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</si>
  <si>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</si>
  <si>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</si>
  <si>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</si>
  <si>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</si>
  <si>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</si>
  <si>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</si>
  <si>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</si>
  <si>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</si>
  <si>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</si>
  <si>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</si>
  <si>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</si>
  <si>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</si>
  <si>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</si>
  <si>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</si>
  <si>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</si>
  <si>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</si>
  <si>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</si>
  <si>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</si>
  <si>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</si>
  <si>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</si>
  <si>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</si>
  <si>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</si>
  <si>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</si>
  <si>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</si>
  <si>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</si>
  <si>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</si>
  <si>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</si>
  <si>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</si>
  <si>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</si>
  <si>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</si>
  <si>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</si>
  <si>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</si>
  <si>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</si>
  <si>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</si>
  <si>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</si>
  <si>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</si>
  <si>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</si>
  <si>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</si>
  <si>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</si>
  <si>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</si>
  <si>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</si>
  <si>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</si>
  <si>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</si>
  <si>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</si>
  <si>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</si>
  <si>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</si>
  <si>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</si>
  <si>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</si>
  <si>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</si>
  <si>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</si>
  <si>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</si>
  <si>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</si>
  <si>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</si>
  <si>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</si>
  <si>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</si>
  <si>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</si>
  <si>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</si>
  <si>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</si>
  <si>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</si>
  <si>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</si>
  <si>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</si>
  <si>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</si>
  <si>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</si>
  <si>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</si>
  <si>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</si>
  <si>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</si>
  <si>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</si>
  <si>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</si>
  <si>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</si>
  <si>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</si>
  <si>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</si>
  <si>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</si>
  <si>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</si>
  <si>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</si>
  <si>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</si>
  <si>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</si>
  <si>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</si>
  <si>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</si>
  <si>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</si>
  <si>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</si>
  <si>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</si>
  <si>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</si>
  <si>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</si>
  <si>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</si>
  <si>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</si>
  <si>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</si>
  <si>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</si>
  <si>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</si>
  <si>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</si>
  <si>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</si>
  <si>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</si>
  <si>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</si>
  <si>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</si>
  <si>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</si>
  <si>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</si>
  <si>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</si>
  <si>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</si>
  <si>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</si>
  <si>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</si>
  <si>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</si>
  <si>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</si>
  <si>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</si>
  <si>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</si>
  <si>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</si>
  <si>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</si>
  <si>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</si>
  <si>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</si>
  <si>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</si>
  <si>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</si>
  <si>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</si>
  <si>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</si>
  <si>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</si>
  <si>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</si>
  <si>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</si>
  <si>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</si>
  <si>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</si>
  <si>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</si>
  <si>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</si>
  <si>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</si>
  <si>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</si>
  <si>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</si>
  <si>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</si>
  <si>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</si>
  <si>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</si>
  <si>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</si>
  <si>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</si>
  <si>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</si>
  <si>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</si>
  <si>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</si>
  <si>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</si>
  <si>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</si>
  <si>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</si>
  <si>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</si>
  <si>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</si>
  <si>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</si>
  <si>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</si>
  <si>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</si>
  <si>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</si>
  <si>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</si>
  <si>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</si>
  <si>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</si>
  <si>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</si>
  <si>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</si>
  <si>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</si>
  <si>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</si>
  <si>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</si>
  <si>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</si>
  <si>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</si>
  <si>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</si>
  <si>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</si>
  <si>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</si>
  <si>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</si>
  <si>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</si>
  <si>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</si>
  <si>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</si>
  <si>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</si>
  <si>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</si>
  <si>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</si>
  <si>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</si>
  <si>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</si>
  <si>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</si>
  <si>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</si>
  <si>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</si>
  <si>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</si>
  <si>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</si>
  <si>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</si>
  <si>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</si>
  <si>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</si>
  <si>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</si>
  <si>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</si>
  <si>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</si>
  <si>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</si>
  <si>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</si>
  <si>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</si>
  <si>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</si>
  <si>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</si>
  <si>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</si>
  <si>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</si>
  <si>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</si>
  <si>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</si>
  <si>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</si>
  <si>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</si>
  <si>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</si>
  <si>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</si>
  <si>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</si>
  <si>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</si>
  <si>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</si>
  <si>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</si>
  <si>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</si>
  <si>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</si>
  <si>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</si>
  <si>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</si>
  <si>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</si>
  <si>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</si>
  <si>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</si>
  <si>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</si>
  <si>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</si>
  <si>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</si>
  <si>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</si>
  <si>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</si>
  <si>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</si>
  <si>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</si>
  <si>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</si>
  <si>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</si>
  <si>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</si>
  <si>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</si>
  <si>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</si>
  <si>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</si>
  <si>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</si>
  <si>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</si>
  <si>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</si>
  <si>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</si>
  <si>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</si>
  <si>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</si>
  <si>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</si>
  <si>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</si>
  <si>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</si>
  <si>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</si>
  <si>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</si>
  <si>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</si>
  <si>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</si>
  <si>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</si>
  <si>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</si>
  <si>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</si>
  <si>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</si>
  <si>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</si>
  <si>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</si>
  <si>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</si>
  <si>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</si>
  <si>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</si>
  <si>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</si>
  <si>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</si>
  <si>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</si>
  <si>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</si>
  <si>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</si>
  <si>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</si>
  <si>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</si>
  <si>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</si>
  <si>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</si>
  <si>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</si>
  <si>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</si>
  <si>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</si>
  <si>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</si>
  <si>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</si>
  <si>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</si>
  <si>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</si>
  <si>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</si>
  <si>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</si>
  <si>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</si>
  <si>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</si>
  <si>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</si>
  <si>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</si>
  <si>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</si>
  <si>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</si>
  <si>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</si>
  <si>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</si>
  <si>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</si>
  <si>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</si>
  <si>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</si>
  <si>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</si>
  <si>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</si>
  <si>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</si>
  <si>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</si>
  <si>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</si>
  <si>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</si>
  <si>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</si>
  <si>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</si>
  <si>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</si>
  <si>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</si>
  <si>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</si>
  <si>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</si>
  <si>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</si>
  <si>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</si>
  <si>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</si>
  <si>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</si>
  <si>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</si>
  <si>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</si>
  <si>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</si>
  <si>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</si>
  <si>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</si>
  <si>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</si>
  <si>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</si>
  <si>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</si>
  <si>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</si>
  <si>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</si>
  <si>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</si>
  <si>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</si>
  <si>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</si>
  <si>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</si>
  <si>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</si>
  <si>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</si>
  <si>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</si>
  <si>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</si>
  <si>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</si>
  <si>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</si>
  <si>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</si>
  <si>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</si>
  <si>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</si>
  <si>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</si>
  <si>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</si>
  <si>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</si>
  <si>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</si>
  <si>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</si>
  <si>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</si>
  <si>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</si>
  <si>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</si>
  <si>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</si>
  <si>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</si>
  <si>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</si>
  <si>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</si>
  <si>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</si>
  <si>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</si>
  <si>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</si>
  <si>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</si>
  <si>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</si>
  <si>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</si>
  <si>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</si>
  <si>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</si>
  <si>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</si>
  <si>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</si>
  <si>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</si>
  <si>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</si>
  <si>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</si>
  <si>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</si>
  <si>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</si>
  <si>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</si>
  <si>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</si>
  <si>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</si>
  <si>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</si>
  <si>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</si>
  <si>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</si>
  <si>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</si>
  <si>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</si>
  <si>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</si>
  <si>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</si>
  <si>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</si>
  <si>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</si>
  <si>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</si>
  <si>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</si>
  <si>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</si>
  <si>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</si>
  <si>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</si>
  <si>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</si>
  <si>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</si>
  <si>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</si>
  <si>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</si>
  <si>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</si>
  <si>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</si>
  <si>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</si>
  <si>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</si>
  <si>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</si>
  <si>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</si>
  <si>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</si>
  <si>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</si>
  <si>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</si>
  <si>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</si>
  <si>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</si>
  <si>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</si>
  <si>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</si>
  <si>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</si>
  <si>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</si>
  <si>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</si>
  <si>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</si>
  <si>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</si>
  <si>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</si>
  <si>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</si>
  <si>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</si>
  <si>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</si>
  <si>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</si>
  <si>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</si>
  <si>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</si>
  <si>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</si>
  <si>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</si>
  <si>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</si>
  <si>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</si>
  <si>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</si>
  <si>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</si>
  <si>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</si>
  <si>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</si>
  <si>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</si>
  <si>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</si>
  <si>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</si>
  <si>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</si>
  <si>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</si>
  <si>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</si>
  <si>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</si>
  <si>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</si>
  <si>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</si>
  <si>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</si>
  <si>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</si>
  <si>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</si>
  <si>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</si>
  <si>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</si>
  <si>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</si>
  <si>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</si>
  <si>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</si>
  <si>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</si>
  <si>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</si>
  <si>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</si>
  <si>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</si>
  <si>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</si>
  <si>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</si>
  <si>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</si>
  <si>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</si>
  <si>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</si>
  <si>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</si>
  <si>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</si>
  <si>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</si>
  <si>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</si>
  <si>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</si>
  <si>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</si>
  <si>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</si>
  <si>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</si>
  <si>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</si>
  <si>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</si>
  <si>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</si>
  <si>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</si>
  <si>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</si>
  <si>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</si>
  <si>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</si>
  <si>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</si>
  <si>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</si>
  <si>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</si>
  <si>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</si>
  <si>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</si>
  <si>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</si>
  <si>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</si>
  <si>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</si>
  <si>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</si>
  <si>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</si>
  <si>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</si>
  <si>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</si>
  <si>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</si>
  <si>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</si>
  <si>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</si>
  <si>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</si>
  <si>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</si>
  <si>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</si>
  <si>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</si>
  <si>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</si>
  <si>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</si>
  <si>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</si>
  <si>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</si>
  <si>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</si>
  <si>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</si>
  <si>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</si>
  <si>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</si>
  <si>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</si>
  <si>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</si>
  <si>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</si>
  <si>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</si>
  <si>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</si>
  <si>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</si>
  <si>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</si>
  <si>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</si>
  <si>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</si>
  <si>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</si>
  <si>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</si>
  <si>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</si>
  <si>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</si>
  <si>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</si>
  <si>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</si>
  <si>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</si>
  <si>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</si>
  <si>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</si>
  <si>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</si>
  <si>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</si>
  <si>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</si>
  <si>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</si>
  <si>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</si>
  <si>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</si>
  <si>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</si>
  <si>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</si>
  <si>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</si>
  <si>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</si>
  <si>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</si>
  <si>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</si>
  <si>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</si>
  <si>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</si>
  <si>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</si>
  <si>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</si>
  <si>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</si>
  <si>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</si>
  <si>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</si>
  <si>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</si>
  <si>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</si>
  <si>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</si>
  <si>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</si>
  <si>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</si>
  <si>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</si>
  <si>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</si>
  <si>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</si>
  <si>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</si>
  <si>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</si>
  <si>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</si>
  <si>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</si>
  <si>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</si>
  <si>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</si>
  <si>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</si>
  <si>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</si>
  <si>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</si>
  <si>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</si>
  <si>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</si>
  <si>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</si>
  <si>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</si>
  <si>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</si>
  <si>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</si>
  <si>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</si>
  <si>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</si>
  <si>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</si>
  <si>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</si>
  <si>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</si>
  <si>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</si>
  <si>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</si>
  <si>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</si>
  <si>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</si>
  <si>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</si>
  <si>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</si>
  <si>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</si>
  <si>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</si>
  <si>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</si>
  <si>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</si>
  <si>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</si>
  <si>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</si>
  <si>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</si>
  <si>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</si>
  <si>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</si>
  <si>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</si>
  <si>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</si>
  <si>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</si>
  <si>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</si>
  <si>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</si>
  <si>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</si>
  <si>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</si>
  <si>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</si>
  <si>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</si>
  <si>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</si>
  <si>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</si>
  <si>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</si>
  <si>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</si>
  <si>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</si>
  <si>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</si>
  <si>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</si>
  <si>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</si>
  <si>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</si>
  <si>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</si>
  <si>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</si>
  <si>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</si>
  <si>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</si>
  <si>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</si>
  <si>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</si>
  <si>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</si>
  <si>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</si>
  <si>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</si>
  <si>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</si>
  <si>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</si>
  <si>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</si>
  <si>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</si>
  <si>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</si>
  <si>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</si>
  <si>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</si>
  <si>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</si>
  <si>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</si>
  <si>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</si>
  <si>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</si>
  <si>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</si>
  <si>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</si>
  <si>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</si>
  <si>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</si>
  <si>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</si>
  <si>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</si>
  <si>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</si>
  <si>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</si>
  <si>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</si>
  <si>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</si>
  <si>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</si>
  <si>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</si>
  <si>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</si>
  <si>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</si>
  <si>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</si>
  <si>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</si>
  <si>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</si>
  <si>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</si>
  <si>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</si>
  <si>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</si>
  <si>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</si>
  <si>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</si>
  <si>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</si>
  <si>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</si>
  <si>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</si>
  <si>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</si>
  <si>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</si>
  <si>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</si>
  <si>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</si>
  <si>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</si>
  <si>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</si>
  <si>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</si>
  <si>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</si>
  <si>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</si>
  <si>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</si>
  <si>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</si>
  <si>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</si>
  <si>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</si>
  <si>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</si>
  <si>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</si>
  <si>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</si>
  <si>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</si>
  <si>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</si>
  <si>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</si>
  <si>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</si>
  <si>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</si>
  <si>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</si>
  <si>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</si>
  <si>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</si>
  <si>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</si>
  <si>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</si>
  <si>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</si>
  <si>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</si>
  <si>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</si>
  <si>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</si>
  <si>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</si>
  <si>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</si>
  <si>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</si>
  <si>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</si>
  <si>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</si>
  <si>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</si>
  <si>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</si>
  <si>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</si>
  <si>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</si>
  <si>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</si>
  <si>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</si>
  <si>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</si>
  <si>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</si>
  <si>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</si>
  <si>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</si>
  <si>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</si>
  <si>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</si>
  <si>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</si>
  <si>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</si>
  <si>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</si>
  <si>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</si>
  <si>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</si>
  <si>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</si>
  <si>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</si>
  <si>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</si>
  <si>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</si>
  <si>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</si>
  <si>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</si>
  <si>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</si>
  <si>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</si>
  <si>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</si>
  <si>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</si>
  <si>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</si>
  <si>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</si>
  <si>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</si>
  <si>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</si>
  <si>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</si>
  <si>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</si>
  <si>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</si>
  <si>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</si>
  <si>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</si>
  <si>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</si>
  <si>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</si>
  <si>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</si>
  <si>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</si>
  <si>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</si>
  <si>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</si>
  <si>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</si>
  <si>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</si>
  <si>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</si>
  <si>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</si>
  <si>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</si>
  <si>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</si>
  <si>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</si>
  <si>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</si>
  <si>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</si>
  <si>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</si>
  <si>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</si>
  <si>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</si>
  <si>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</si>
  <si>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</si>
  <si>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</si>
  <si>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</si>
  <si>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</si>
  <si>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</si>
  <si>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</si>
  <si>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</si>
  <si>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</si>
  <si>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</si>
  <si>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</si>
  <si>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</si>
  <si>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</si>
  <si>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</si>
  <si>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</si>
  <si>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</si>
  <si>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</si>
  <si>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</si>
  <si>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</si>
  <si>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</si>
  <si>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</si>
  <si>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</si>
  <si>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</si>
  <si>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</si>
  <si>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</si>
  <si>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</si>
  <si>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</si>
  <si>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</si>
  <si>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</si>
  <si>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</si>
  <si>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</si>
  <si>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</si>
  <si>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</si>
  <si>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</si>
  <si>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</si>
  <si>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</si>
  <si>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</si>
  <si>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</si>
  <si>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</si>
  <si>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</si>
  <si>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</si>
  <si>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</si>
  <si>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</si>
  <si>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</si>
  <si>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</si>
  <si>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</si>
  <si>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</si>
  <si>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</si>
  <si>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</si>
  <si>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</si>
  <si>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</si>
  <si>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</si>
  <si>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</si>
  <si>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</si>
  <si>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</si>
  <si>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</si>
  <si>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</si>
  <si>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</si>
  <si>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</si>
  <si>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</si>
  <si>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</si>
  <si>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</si>
  <si>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</si>
  <si>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</si>
  <si>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</si>
  <si>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</si>
  <si>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</si>
  <si>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</si>
  <si>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</si>
  <si>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</si>
  <si>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</si>
  <si>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</si>
  <si>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</si>
  <si>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</si>
  <si>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</si>
  <si>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</si>
  <si>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</si>
  <si>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</si>
  <si>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</si>
  <si>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</si>
  <si>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</si>
  <si>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</si>
  <si>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</si>
  <si>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</si>
  <si>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</si>
  <si>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</si>
  <si>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</si>
  <si>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</si>
  <si>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</si>
  <si>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</si>
  <si>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</si>
  <si>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</si>
  <si>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</si>
  <si>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</si>
  <si>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</si>
  <si>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</si>
  <si>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</si>
  <si>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</si>
  <si>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</si>
  <si>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</si>
  <si>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</si>
  <si>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</si>
  <si>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</si>
  <si>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</si>
  <si>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</si>
  <si>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</si>
  <si>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</si>
  <si>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</si>
  <si>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</si>
  <si>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</si>
  <si>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</si>
  <si>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</si>
  <si>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</si>
  <si>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</si>
  <si>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</si>
  <si>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</si>
  <si>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</si>
  <si>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</si>
  <si>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</si>
  <si>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</si>
  <si>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</si>
  <si>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</si>
  <si>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</si>
  <si>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</si>
  <si>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</si>
  <si>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</si>
  <si>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</si>
  <si>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</si>
  <si>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</si>
  <si>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</si>
  <si>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</si>
  <si>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</si>
  <si>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</si>
  <si>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</si>
  <si>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</si>
  <si>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</si>
  <si>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</si>
  <si>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</si>
  <si>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</si>
  <si>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</si>
  <si>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</si>
  <si>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</si>
  <si>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</si>
  <si>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</si>
  <si>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</si>
  <si>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</si>
  <si>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</si>
  <si>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</si>
  <si>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</si>
  <si>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</si>
  <si>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</si>
  <si>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</si>
  <si>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</si>
  <si>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</si>
  <si>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</si>
  <si>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</si>
  <si>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</si>
  <si>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</si>
  <si>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</si>
  <si>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</si>
  <si>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</si>
  <si>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</si>
  <si>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</si>
  <si>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</si>
  <si>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</si>
  <si>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</si>
  <si>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</si>
  <si>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</si>
  <si>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</si>
  <si>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</si>
  <si>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</si>
  <si>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</si>
  <si>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</si>
  <si>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</si>
  <si>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</si>
  <si>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</si>
  <si>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</si>
  <si>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</si>
  <si>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</si>
  <si>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</si>
  <si>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</si>
  <si>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</si>
  <si>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</si>
  <si>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</si>
  <si>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</si>
  <si>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</si>
  <si>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</si>
  <si>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</si>
  <si>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</si>
  <si>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</si>
  <si>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</si>
  <si>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</si>
  <si>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</si>
  <si>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</si>
  <si>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</si>
  <si>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</si>
  <si>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</si>
  <si>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</si>
  <si>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</si>
  <si>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</si>
  <si>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</si>
  <si>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</si>
  <si>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</si>
  <si>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</si>
  <si>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</si>
  <si>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</si>
  <si>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</si>
  <si>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</si>
  <si>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</si>
  <si>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</si>
  <si>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</si>
  <si>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</si>
  <si>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</si>
  <si>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</si>
  <si>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</si>
  <si>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</si>
  <si>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</si>
  <si>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</si>
  <si>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</si>
  <si>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</si>
  <si>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</si>
  <si>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</si>
  <si>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</si>
  <si>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</si>
  <si>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</si>
  <si>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</si>
  <si>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</si>
  <si>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</si>
  <si>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</si>
  <si>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</si>
  <si>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</si>
  <si>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</si>
  <si>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</si>
  <si>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</si>
  <si>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</si>
  <si>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</si>
  <si>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</si>
  <si>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</si>
  <si>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</si>
  <si>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</si>
  <si>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</si>
  <si>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</si>
  <si>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</si>
  <si>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</si>
  <si>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</si>
  <si>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</si>
  <si>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</si>
  <si>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</si>
  <si>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</si>
  <si>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</si>
  <si>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</si>
  <si>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</si>
  <si>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</si>
  <si>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</si>
  <si>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</si>
  <si>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</si>
  <si>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</si>
  <si>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</si>
  <si>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</si>
  <si>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</si>
  <si>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</si>
  <si>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</si>
  <si>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</si>
  <si>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</si>
  <si>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</si>
  <si>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</si>
  <si>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</si>
  <si>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</si>
  <si>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</si>
  <si>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</si>
  <si>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</si>
  <si>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</si>
  <si>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</si>
  <si>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</si>
  <si>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</si>
  <si>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</si>
  <si>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</si>
  <si>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</si>
  <si>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</si>
  <si>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</si>
  <si>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</si>
  <si>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</si>
  <si>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</si>
  <si>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</si>
  <si>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</si>
  <si>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</si>
  <si>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</si>
  <si>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</si>
  <si>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</si>
  <si>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</si>
  <si>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</si>
  <si>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</si>
  <si>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</si>
  <si>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</si>
  <si>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</si>
  <si>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</si>
  <si>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</si>
  <si>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</si>
  <si>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</si>
  <si>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</si>
  <si>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</si>
  <si>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</si>
  <si>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</si>
  <si>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</si>
  <si>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</si>
  <si>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</si>
  <si>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</si>
  <si>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</si>
  <si>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</si>
  <si>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</si>
  <si>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</si>
  <si>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</si>
  <si>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</si>
  <si>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</si>
  <si>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</si>
  <si>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</si>
  <si>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</si>
  <si>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</si>
  <si>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</si>
  <si>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</si>
  <si>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</si>
  <si>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</si>
  <si>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</si>
  <si>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</si>
  <si>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</si>
  <si>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</si>
  <si>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</si>
  <si>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</si>
  <si>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</si>
  <si>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</si>
  <si>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</si>
  <si>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</si>
  <si>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</si>
  <si>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</si>
  <si>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</si>
  <si>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</si>
  <si>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</si>
  <si>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</si>
  <si>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</si>
  <si>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</si>
  <si>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</si>
  <si>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</si>
  <si>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</si>
  <si>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</si>
  <si>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</si>
  <si>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</si>
  <si>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</si>
  <si>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</si>
  <si>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</si>
  <si>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</si>
  <si>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</si>
  <si>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</si>
  <si>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</si>
  <si>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</si>
  <si>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</si>
  <si>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</si>
  <si>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</si>
  <si>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</si>
  <si>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</si>
  <si>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</si>
  <si>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</si>
  <si>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</si>
  <si>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</si>
  <si>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</si>
  <si>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</si>
  <si>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</si>
  <si>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</si>
  <si>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</si>
  <si>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</si>
  <si>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</si>
  <si>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</si>
  <si>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</si>
  <si>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</si>
  <si>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</si>
  <si>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</si>
  <si>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</si>
  <si>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</si>
  <si>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</si>
  <si>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</si>
  <si>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</si>
  <si>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</si>
  <si>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</si>
  <si>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</si>
  <si>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</si>
  <si>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</si>
  <si>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</si>
  <si>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</si>
  <si>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</si>
  <si>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</si>
  <si>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</si>
  <si>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</si>
  <si>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</si>
  <si>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</si>
  <si>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</si>
  <si>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</si>
  <si>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</si>
  <si>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</si>
  <si>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</si>
  <si>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</si>
  <si>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</si>
  <si>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</si>
  <si>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</si>
  <si>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</si>
  <si>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</si>
  <si>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</si>
  <si>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</si>
  <si>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</si>
  <si>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</si>
  <si>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</si>
  <si>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</si>
  <si>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</si>
  <si>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</si>
  <si>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</si>
  <si>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</si>
  <si>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</si>
  <si>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</si>
  <si>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</si>
  <si>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</si>
  <si>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</si>
  <si>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</si>
  <si>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</si>
  <si>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</si>
  <si>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</si>
  <si>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</si>
  <si>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</si>
  <si>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</si>
  <si>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</si>
  <si>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</si>
  <si>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</si>
  <si>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</si>
  <si>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</si>
  <si>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</si>
  <si>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</si>
  <si>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</si>
  <si>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</si>
  <si>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</si>
  <si>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</si>
  <si>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</si>
  <si>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</si>
  <si>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</si>
  <si>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</si>
  <si>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</si>
  <si>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</si>
  <si>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</si>
  <si>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</si>
  <si>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</si>
  <si>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</si>
  <si>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</si>
  <si>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</si>
  <si>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</si>
  <si>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</si>
  <si>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</si>
  <si>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</si>
  <si>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</si>
  <si>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</si>
  <si>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</si>
  <si>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</si>
  <si>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</si>
  <si>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</si>
  <si>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</si>
  <si>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</si>
  <si>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</si>
  <si>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</si>
  <si>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</si>
  <si>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</si>
  <si>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</si>
  <si>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</si>
  <si>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</si>
  <si>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</si>
  <si>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</si>
  <si>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</si>
  <si>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</si>
  <si>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</si>
  <si>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</si>
  <si>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</si>
  <si>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</si>
  <si>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</si>
  <si>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</si>
  <si>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</si>
  <si>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</si>
  <si>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</si>
  <si>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</si>
  <si>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</si>
  <si>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</si>
  <si>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</si>
  <si>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</si>
  <si>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</si>
  <si>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</si>
  <si>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</si>
  <si>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</si>
  <si>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</si>
  <si>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</si>
  <si>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</si>
  <si>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</si>
  <si>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</si>
  <si>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</si>
  <si>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</si>
  <si>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</si>
  <si>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</si>
  <si>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</si>
  <si>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</si>
  <si>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</si>
  <si>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</si>
  <si>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</si>
  <si>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</si>
  <si>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</si>
  <si>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</si>
  <si>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</si>
  <si>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</si>
  <si>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</si>
  <si>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</si>
  <si>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</si>
  <si>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</si>
  <si>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</si>
  <si>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</si>
  <si>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</si>
  <si>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</si>
  <si>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</si>
  <si>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</si>
  <si>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</si>
  <si>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</si>
  <si>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</si>
  <si>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</si>
  <si>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</si>
  <si>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</si>
  <si>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</si>
  <si>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</si>
  <si>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</si>
  <si>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</si>
  <si>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</si>
  <si>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</si>
  <si>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</si>
  <si>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</si>
  <si>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</si>
  <si>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</si>
  <si>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</si>
  <si>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</si>
  <si>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</si>
  <si>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</si>
  <si>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</si>
  <si>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</si>
  <si>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</si>
  <si>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</si>
  <si>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</si>
  <si>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</si>
  <si>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</si>
  <si>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</si>
  <si>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</si>
  <si>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</si>
  <si>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</si>
  <si>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</si>
  <si>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</si>
  <si>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</si>
  <si>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</si>
  <si>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</si>
  <si>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</si>
  <si>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</si>
  <si>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</si>
  <si>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</si>
  <si>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</si>
  <si>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</si>
  <si>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</si>
  <si>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</si>
  <si>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</si>
  <si>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</si>
  <si>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</si>
  <si>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</si>
  <si>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</si>
  <si>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</si>
  <si>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</si>
  <si>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</si>
  <si>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</si>
  <si>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</si>
  <si>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</si>
  <si>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</si>
  <si>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</si>
  <si>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</si>
  <si>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</si>
  <si>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</si>
  <si>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</si>
  <si>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</si>
  <si>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</si>
  <si>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</si>
  <si>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</si>
  <si>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</si>
  <si>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</si>
  <si>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</si>
  <si>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</si>
  <si>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</si>
  <si>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</si>
  <si>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</si>
  <si>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</si>
  <si>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</si>
  <si>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</si>
  <si>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</si>
  <si>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</si>
  <si>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</si>
  <si>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</si>
  <si>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</si>
  <si>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</si>
  <si>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</si>
  <si>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</si>
  <si>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</si>
  <si>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</si>
  <si>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</si>
  <si>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</si>
  <si>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</si>
  <si>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</si>
  <si>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</si>
  <si>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</si>
  <si>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</si>
  <si>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</si>
  <si>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</si>
  <si>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</si>
  <si>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</si>
  <si>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</si>
  <si>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</si>
  <si>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</si>
  <si>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</si>
  <si>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</si>
  <si>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</si>
  <si>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</si>
  <si>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</si>
  <si>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</si>
  <si>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</si>
  <si>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</si>
  <si>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</si>
  <si>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</si>
  <si>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</si>
  <si>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</si>
  <si>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</si>
  <si>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</si>
  <si>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</si>
  <si>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</si>
  <si>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</si>
  <si>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</si>
  <si>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</si>
  <si>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</si>
  <si>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</si>
  <si>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</si>
  <si>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</si>
  <si>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</si>
  <si>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</si>
  <si>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</si>
  <si>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</si>
  <si>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</si>
  <si>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</si>
  <si>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</si>
  <si>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</si>
  <si>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</si>
  <si>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</si>
  <si>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</si>
  <si>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</si>
  <si>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</si>
  <si>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</si>
  <si>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</si>
  <si>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</si>
  <si>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</si>
  <si>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</si>
  <si>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</si>
  <si>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</si>
  <si>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</si>
  <si>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</si>
  <si>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</si>
  <si>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</si>
  <si>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</si>
  <si>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</si>
  <si>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</si>
  <si>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</si>
  <si>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</si>
  <si>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</si>
  <si>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</si>
  <si>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</si>
  <si>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</si>
  <si>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</si>
  <si>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</si>
  <si>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</si>
  <si>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</si>
  <si>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</si>
  <si>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</si>
  <si>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</si>
  <si>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</si>
  <si>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</si>
  <si>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</si>
  <si>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</si>
  <si>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</si>
  <si>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</si>
  <si>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</si>
  <si>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</si>
  <si>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</si>
  <si>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</si>
  <si>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</si>
  <si>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</si>
  <si>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</si>
  <si>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</si>
  <si>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</si>
  <si>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</si>
  <si>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</si>
  <si>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</si>
  <si>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</si>
  <si>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</si>
  <si>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</si>
  <si>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</si>
  <si>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</si>
  <si>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</si>
  <si>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</si>
  <si>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</si>
  <si>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</si>
  <si>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</si>
  <si>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</si>
  <si>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</si>
  <si>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</si>
  <si>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</si>
  <si>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</si>
  <si>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</si>
  <si>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</si>
  <si>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</si>
  <si>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</si>
  <si>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</si>
  <si>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</si>
  <si>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</si>
  <si>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</si>
  <si>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</si>
  <si>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</si>
  <si>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</si>
  <si>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</si>
  <si>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</si>
  <si>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</si>
  <si>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</si>
  <si>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</si>
  <si>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</si>
  <si>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</si>
  <si>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</si>
  <si>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</si>
  <si>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</si>
  <si>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</si>
  <si>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</si>
  <si>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</si>
  <si>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</si>
  <si>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</si>
  <si>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</si>
  <si>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</si>
  <si>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</si>
  <si>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</si>
  <si>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</si>
  <si>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</si>
  <si>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</si>
  <si>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</si>
  <si>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</si>
  <si>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</si>
  <si>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</si>
  <si>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</si>
  <si>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</si>
  <si>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</si>
  <si>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</si>
  <si>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</si>
  <si>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</si>
  <si>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</si>
  <si>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</si>
  <si>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</si>
  <si>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</si>
  <si>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</si>
  <si>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</si>
  <si>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</si>
  <si>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</si>
  <si>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</si>
  <si>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</si>
  <si>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</si>
  <si>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</si>
  <si>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</si>
  <si>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</si>
  <si>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</si>
  <si>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</si>
  <si>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</si>
  <si>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</si>
  <si>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</si>
  <si>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</si>
  <si>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</si>
  <si>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</si>
  <si>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</si>
  <si>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</si>
  <si>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</si>
  <si>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</si>
  <si>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</si>
  <si>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</si>
  <si>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</si>
  <si>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</si>
  <si>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</si>
  <si>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</si>
  <si>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</si>
  <si>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</si>
  <si>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</si>
  <si>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</si>
  <si>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</si>
  <si>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</si>
  <si>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</si>
  <si>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</si>
  <si>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</si>
  <si>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</si>
  <si>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</si>
  <si>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</si>
  <si>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</si>
  <si>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</si>
  <si>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</si>
  <si>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</si>
  <si>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</si>
  <si>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</si>
  <si>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</si>
  <si>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</si>
  <si>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</si>
  <si>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</si>
  <si>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</si>
  <si>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</si>
  <si>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</si>
  <si>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</si>
  <si>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</si>
  <si>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</si>
  <si>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</si>
  <si>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</si>
  <si>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</si>
  <si>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</si>
  <si>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</si>
  <si>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</si>
  <si>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</si>
  <si>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</si>
  <si>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</si>
  <si>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</si>
  <si>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</si>
  <si>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</si>
  <si>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</si>
  <si>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</si>
  <si>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</si>
  <si>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</si>
  <si>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</si>
  <si>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</si>
  <si>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</si>
  <si>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</si>
  <si>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</si>
  <si>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</si>
  <si>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</si>
  <si>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</si>
  <si>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</si>
  <si>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</si>
  <si>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</si>
  <si>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</si>
  <si>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</si>
  <si>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</si>
  <si>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</si>
  <si>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</si>
  <si>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</si>
  <si>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</si>
  <si>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</si>
  <si>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</si>
  <si>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</si>
  <si>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</si>
  <si>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</si>
  <si>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</si>
  <si>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</si>
  <si>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</si>
  <si>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</si>
  <si>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</si>
  <si>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</si>
  <si>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</si>
  <si>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</si>
  <si>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</si>
  <si>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</si>
  <si>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</si>
  <si>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</si>
  <si>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</si>
  <si>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</si>
  <si>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</si>
  <si>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</si>
  <si>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</si>
  <si>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</si>
  <si>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</si>
  <si>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</si>
  <si>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</si>
  <si>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</si>
  <si>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</si>
  <si>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</si>
  <si>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</si>
  <si>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</si>
  <si>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</si>
  <si>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</si>
  <si>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</si>
  <si>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</si>
  <si>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</si>
  <si>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</si>
  <si>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</si>
  <si>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</si>
  <si>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</si>
  <si>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</si>
  <si>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</si>
  <si>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</si>
  <si>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</si>
  <si>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</si>
  <si>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</si>
  <si>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</si>
  <si>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</si>
  <si>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</si>
  <si>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</si>
  <si>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</si>
  <si>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</si>
  <si>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</si>
  <si>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</si>
  <si>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</si>
  <si>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</si>
  <si>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</si>
  <si>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</si>
  <si>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</si>
  <si>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</si>
  <si>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</si>
  <si>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</si>
  <si>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</si>
  <si>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</si>
  <si>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</si>
  <si>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</si>
  <si>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</si>
  <si>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</si>
  <si>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</si>
  <si>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</si>
  <si>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</si>
  <si>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</si>
  <si>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</si>
  <si>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</si>
  <si>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</si>
  <si>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</si>
  <si>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</si>
  <si>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</si>
  <si>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</si>
  <si>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</si>
  <si>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</si>
  <si>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</si>
  <si>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</si>
  <si>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</si>
  <si>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</si>
  <si>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</si>
  <si>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</si>
  <si>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</si>
  <si>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</si>
  <si>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</si>
  <si>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</si>
  <si>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</si>
  <si>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</si>
  <si>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</si>
  <si>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</si>
  <si>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</si>
  <si>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</si>
  <si>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</si>
  <si>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</si>
  <si>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</si>
  <si>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</si>
  <si>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</si>
  <si>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</si>
  <si>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</si>
  <si>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</si>
  <si>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</si>
  <si>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</si>
  <si>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</si>
  <si>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</si>
  <si>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</si>
  <si>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</si>
  <si>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</si>
  <si>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</si>
  <si>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</si>
  <si>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</si>
  <si>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</si>
  <si>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</si>
  <si>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</si>
  <si>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</si>
  <si>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</si>
  <si>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</si>
  <si>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</si>
  <si>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</si>
  <si>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</si>
  <si>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</si>
  <si>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</si>
  <si>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</si>
  <si>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</si>
  <si>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</si>
  <si>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</si>
  <si>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</si>
  <si>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</si>
  <si>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</si>
  <si>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</si>
  <si>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</si>
  <si>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</si>
  <si>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</si>
  <si>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</si>
  <si>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</si>
  <si>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</si>
  <si>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</si>
  <si>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</si>
  <si>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</si>
  <si>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</si>
  <si>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</si>
  <si>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</si>
  <si>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</si>
  <si>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</si>
  <si>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</si>
  <si>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</si>
  <si>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</si>
  <si>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</si>
  <si>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</si>
  <si>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</si>
  <si>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</si>
  <si>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</si>
  <si>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</si>
  <si>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</si>
  <si>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</si>
  <si>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</si>
  <si>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</si>
  <si>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</si>
  <si>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</si>
  <si>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</si>
  <si>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</si>
  <si>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</si>
  <si>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</si>
  <si>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</si>
  <si>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</si>
  <si>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</si>
  <si>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</si>
  <si>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</si>
  <si>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</si>
  <si>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</si>
  <si>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</si>
  <si>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</si>
  <si>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</si>
  <si>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</si>
  <si>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</si>
  <si>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</si>
  <si>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</si>
  <si>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</si>
  <si>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</si>
  <si>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</si>
  <si>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</si>
  <si>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</si>
  <si>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</si>
  <si>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</si>
  <si>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</si>
  <si>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</si>
  <si>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</si>
  <si>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</si>
  <si>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</si>
  <si>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</si>
  <si>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</si>
  <si>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</si>
  <si>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</si>
  <si>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</si>
  <si>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</si>
  <si>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</si>
  <si>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</si>
  <si>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</si>
  <si>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</si>
  <si>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</si>
  <si>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</si>
  <si>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</si>
  <si>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</si>
  <si>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</si>
  <si>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</si>
  <si>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</si>
  <si>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</si>
  <si>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</si>
  <si>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</si>
  <si>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</si>
  <si>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</si>
  <si>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</si>
  <si>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</si>
  <si>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</si>
  <si>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</si>
  <si>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</si>
  <si>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</si>
  <si>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</si>
  <si>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</si>
  <si>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</si>
  <si>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</si>
  <si>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</si>
  <si>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</si>
  <si>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</si>
  <si>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</si>
  <si>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</si>
  <si>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</si>
  <si>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</si>
  <si>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</si>
  <si>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</si>
  <si>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</si>
  <si>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</si>
  <si>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</si>
  <si>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</si>
  <si>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</si>
  <si>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</si>
  <si>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</si>
  <si>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</si>
  <si>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</si>
  <si>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</si>
  <si>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</si>
  <si>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</si>
  <si>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</si>
  <si>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</si>
  <si>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</si>
  <si>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</si>
  <si>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</si>
  <si>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</si>
  <si>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</si>
  <si>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</si>
  <si>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</si>
  <si>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</si>
  <si>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</si>
  <si>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</si>
  <si>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</si>
  <si>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</si>
  <si>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</si>
  <si>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</si>
  <si>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</si>
  <si>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</si>
  <si>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</si>
  <si>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</si>
  <si>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</si>
  <si>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</si>
  <si>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</si>
  <si>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</si>
  <si>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</si>
  <si>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</si>
  <si>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</si>
  <si>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</si>
  <si>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</si>
  <si>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</si>
  <si>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</si>
  <si>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</si>
  <si>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</si>
  <si>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</si>
  <si>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</si>
  <si>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</si>
  <si>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</si>
  <si>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</si>
  <si>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</si>
  <si>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</si>
  <si>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</si>
  <si>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</si>
  <si>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</si>
  <si>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</si>
  <si>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</si>
  <si>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</si>
  <si>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</si>
  <si>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</si>
  <si>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</si>
  <si>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</si>
  <si>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</si>
  <si>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</si>
  <si>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</si>
  <si>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</si>
  <si>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</si>
  <si>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</si>
  <si>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</si>
  <si>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</si>
  <si>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</si>
  <si>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</si>
  <si>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</si>
  <si>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</si>
  <si>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</si>
  <si>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</si>
  <si>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</si>
  <si>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</si>
  <si>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</si>
  <si>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</si>
  <si>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</si>
  <si>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</si>
  <si>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</si>
  <si>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</si>
  <si>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</si>
  <si>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</si>
  <si>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</si>
  <si>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</si>
  <si>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</si>
  <si>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</si>
  <si>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</si>
  <si>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</si>
  <si>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</si>
  <si>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</si>
  <si>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</si>
  <si>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</si>
  <si>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</si>
  <si>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</si>
  <si>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</si>
  <si>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</si>
  <si>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</si>
  <si>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</si>
  <si>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</si>
  <si>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</si>
  <si>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</si>
  <si>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</si>
  <si>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</si>
  <si>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</si>
  <si>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</si>
  <si>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</si>
  <si>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</si>
  <si>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</si>
  <si>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</si>
  <si>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</si>
  <si>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</si>
  <si>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</si>
  <si>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</si>
  <si>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</si>
  <si>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</si>
  <si>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</si>
  <si>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</si>
  <si>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</si>
  <si>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</si>
  <si>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</si>
  <si>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</si>
  <si>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</si>
  <si>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</si>
  <si>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</si>
  <si>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</si>
  <si>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</si>
  <si>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</si>
  <si>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</si>
  <si>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</si>
  <si>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</si>
  <si>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</si>
  <si>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</si>
  <si>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</si>
  <si>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</si>
  <si>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</si>
  <si>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</si>
  <si>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</si>
  <si>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</si>
  <si>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</si>
  <si>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</si>
  <si>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</si>
  <si>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</si>
  <si>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</si>
  <si>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</si>
  <si>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</si>
  <si>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</si>
  <si>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</si>
  <si>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</si>
  <si>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</si>
  <si>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</si>
  <si>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</si>
  <si>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</si>
  <si>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</si>
  <si>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</si>
  <si>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</si>
  <si>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</si>
  <si>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</si>
  <si>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</si>
  <si>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</si>
  <si>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</si>
  <si>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</si>
  <si>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</si>
  <si>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</si>
  <si>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</si>
  <si>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</si>
  <si>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</si>
  <si>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</si>
  <si>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</si>
  <si>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</si>
  <si>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</si>
  <si>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</si>
  <si>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</si>
  <si>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</si>
  <si>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</si>
  <si>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</si>
  <si>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</si>
  <si>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</si>
  <si>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</si>
  <si>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</si>
  <si>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</si>
  <si>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</si>
  <si>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</si>
  <si>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</si>
  <si>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</si>
  <si>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</si>
  <si>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</si>
  <si>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</si>
  <si>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</si>
  <si>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</si>
  <si>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</si>
  <si>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</si>
  <si>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</si>
  <si>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</si>
  <si>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</si>
  <si>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</si>
  <si>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</si>
  <si>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</si>
  <si>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</si>
  <si>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</si>
  <si>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</si>
  <si>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</si>
  <si>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</si>
  <si>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</si>
  <si>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</si>
  <si>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</si>
  <si>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</si>
  <si>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</si>
  <si>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</si>
  <si>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</si>
  <si>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</si>
  <si>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</si>
  <si>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</si>
  <si>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</si>
  <si>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</si>
  <si>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</si>
  <si>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</si>
  <si>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</si>
  <si>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</si>
  <si>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</si>
  <si>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</si>
  <si>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</si>
  <si>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</si>
  <si>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</si>
  <si>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</si>
  <si>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</si>
  <si>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</si>
  <si>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</si>
  <si>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</si>
  <si>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</si>
  <si>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</si>
  <si>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</si>
  <si>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</si>
  <si>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</si>
  <si>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</si>
  <si>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</si>
  <si>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</si>
  <si>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</si>
  <si>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</si>
  <si>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</si>
  <si>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</si>
  <si>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</si>
  <si>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</si>
  <si>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</si>
  <si>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</si>
  <si>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</si>
  <si>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</si>
  <si>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</si>
  <si>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</si>
  <si>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</si>
  <si>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</si>
  <si>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</si>
  <si>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</si>
  <si>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</si>
  <si>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</si>
  <si>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</si>
  <si>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</si>
  <si>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</si>
  <si>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</si>
  <si>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</si>
  <si>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</si>
  <si>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</si>
  <si>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</si>
  <si>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</si>
  <si>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</si>
  <si>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</si>
  <si>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</si>
  <si>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</si>
  <si>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</si>
  <si>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</si>
  <si>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</si>
  <si>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</si>
  <si>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</si>
  <si>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</si>
  <si>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</si>
  <si>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</si>
  <si>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</si>
  <si>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</si>
  <si>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</si>
  <si>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</si>
  <si>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</si>
  <si>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</si>
  <si>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</si>
  <si>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</si>
  <si>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</si>
  <si>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</si>
  <si>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</si>
  <si>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</si>
  <si>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</si>
  <si>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</si>
  <si>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</si>
  <si>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</si>
  <si>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</si>
  <si>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</si>
  <si>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</si>
  <si>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</si>
  <si>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</si>
  <si>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</si>
  <si>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</si>
  <si>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</si>
  <si>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</si>
  <si>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</si>
  <si>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</si>
  <si>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</si>
  <si>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</si>
  <si>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</si>
  <si>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</si>
  <si>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</si>
  <si>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</si>
  <si>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</si>
  <si>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</si>
  <si>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</si>
  <si>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</si>
  <si>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</si>
  <si>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</si>
  <si>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</si>
  <si>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</si>
  <si>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</si>
  <si>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</si>
  <si>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</si>
  <si>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</si>
  <si>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</si>
  <si>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</si>
  <si>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</si>
  <si>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</si>
  <si>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</si>
  <si>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</si>
  <si>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</si>
  <si>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</si>
  <si>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</si>
  <si>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</si>
  <si>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</si>
  <si>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</si>
  <si>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</si>
  <si>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</si>
  <si>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</si>
  <si>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</si>
  <si>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</si>
  <si>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</si>
  <si>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</si>
  <si>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</si>
  <si>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</si>
  <si>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</si>
  <si>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</si>
  <si>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</si>
  <si>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</si>
  <si>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</si>
  <si>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</si>
  <si>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</si>
  <si>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</si>
  <si>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</si>
  <si>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</si>
  <si>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</si>
  <si>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</si>
  <si>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</si>
  <si>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</si>
  <si>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</si>
  <si>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</si>
  <si>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</si>
  <si>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</si>
  <si>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</si>
  <si>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</si>
  <si>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</si>
  <si>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</si>
  <si>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</si>
  <si>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</si>
  <si>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</si>
  <si>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</si>
  <si>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</si>
  <si>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</si>
  <si>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</si>
  <si>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</si>
  <si>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</si>
  <si>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</si>
  <si>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</si>
  <si>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</si>
  <si>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</si>
  <si>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</si>
  <si>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</si>
  <si>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</si>
  <si>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</si>
  <si>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</si>
  <si>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</si>
  <si>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</si>
  <si>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</si>
  <si>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</si>
  <si>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</si>
  <si>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</si>
  <si>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</si>
  <si>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</si>
  <si>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</si>
  <si>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</si>
  <si>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</si>
  <si>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</si>
  <si>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</si>
  <si>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</si>
  <si>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</si>
  <si>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</si>
  <si>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</si>
  <si>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</si>
  <si>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</si>
  <si>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</si>
  <si>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</si>
  <si>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</si>
  <si>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</si>
  <si>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</si>
  <si>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</si>
  <si>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</si>
  <si>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</si>
  <si>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</si>
  <si>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</si>
  <si>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</si>
  <si>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</si>
  <si>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</si>
  <si>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</si>
  <si>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</si>
  <si>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</si>
  <si>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</si>
  <si>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</si>
  <si>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</si>
  <si>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</si>
  <si>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</si>
  <si>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</si>
  <si>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</si>
  <si>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</si>
  <si>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</si>
  <si>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</si>
  <si>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</si>
  <si>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</si>
  <si>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</si>
  <si>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</si>
  <si>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</si>
  <si>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</si>
  <si>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</si>
  <si>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</si>
  <si>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</si>
  <si>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</si>
  <si>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</si>
  <si>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</si>
  <si>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</si>
  <si>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</si>
  <si>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</si>
  <si>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</si>
  <si>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</si>
  <si>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</si>
  <si>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</si>
  <si>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</si>
  <si>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</si>
  <si>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</si>
  <si>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</si>
  <si>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</si>
  <si>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</si>
  <si>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</si>
  <si>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</si>
  <si>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</si>
  <si>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</si>
  <si>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</si>
  <si>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</si>
  <si>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</si>
  <si>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</si>
  <si>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</si>
  <si>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</si>
  <si>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</si>
  <si>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</si>
  <si>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</si>
  <si>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</si>
  <si>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</si>
  <si>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</si>
  <si>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</si>
  <si>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</si>
  <si>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</si>
  <si>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</si>
  <si>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</si>
  <si>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</si>
  <si>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</si>
  <si>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</si>
  <si>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</si>
  <si>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</si>
  <si>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</si>
  <si>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</si>
  <si>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</si>
  <si>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</si>
  <si>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</si>
  <si>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</si>
  <si>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</si>
  <si>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</si>
  <si>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</si>
  <si>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</si>
  <si>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</si>
  <si>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</si>
  <si>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</si>
  <si>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</si>
  <si>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</si>
  <si>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</si>
  <si>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</si>
  <si>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</si>
  <si>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</si>
  <si>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</si>
  <si>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</si>
  <si>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</si>
  <si>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</si>
  <si>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</si>
  <si>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</si>
  <si>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</si>
  <si>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</si>
  <si>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</si>
  <si>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</si>
  <si>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</si>
  <si>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</si>
  <si>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</si>
  <si>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</si>
  <si>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</si>
  <si>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</si>
  <si>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</si>
  <si>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</si>
  <si>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</si>
  <si>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</si>
  <si>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</si>
  <si>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</si>
  <si>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</si>
  <si>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</si>
  <si>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</si>
  <si>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</si>
  <si>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</si>
  <si>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</si>
  <si>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</si>
  <si>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</si>
  <si>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</si>
  <si>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</si>
  <si>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</si>
  <si>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</si>
  <si>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</si>
  <si>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</si>
  <si>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</si>
  <si>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</si>
  <si>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</si>
  <si>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</si>
  <si>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</si>
  <si>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</si>
  <si>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</si>
  <si>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</si>
  <si>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</si>
  <si>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</si>
  <si>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</si>
  <si>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</si>
  <si>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</si>
  <si>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</si>
  <si>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</si>
  <si>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</si>
  <si>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</si>
  <si>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</si>
  <si>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</si>
  <si>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</si>
  <si>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</si>
  <si>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</si>
  <si>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</si>
  <si>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</si>
  <si>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</si>
  <si>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</si>
  <si>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</si>
  <si>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</si>
  <si>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</si>
  <si>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</si>
  <si>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</si>
  <si>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</si>
  <si>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</si>
  <si>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</si>
  <si>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</si>
  <si>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</si>
  <si>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</si>
  <si>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</si>
  <si>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</si>
  <si>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</si>
  <si>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</si>
  <si>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</si>
  <si>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</si>
  <si>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</si>
  <si>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</si>
  <si>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</si>
  <si>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</si>
  <si>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</si>
  <si>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</si>
  <si>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</si>
  <si>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</si>
  <si>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</si>
  <si>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</si>
  <si>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</si>
  <si>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</si>
  <si>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</si>
  <si>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</si>
  <si>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</si>
  <si>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</si>
  <si>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</si>
  <si>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</si>
  <si>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</si>
  <si>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</si>
  <si>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</si>
  <si>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</si>
  <si>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</si>
  <si>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</si>
  <si>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</si>
  <si>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</si>
  <si>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</si>
  <si>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</si>
  <si>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</si>
  <si>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</si>
  <si>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</si>
  <si>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</si>
  <si>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</si>
  <si>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</si>
  <si>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</si>
  <si>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</si>
  <si>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</si>
  <si>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</si>
  <si>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</si>
  <si>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</si>
  <si>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</si>
  <si>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</si>
  <si>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</si>
  <si>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</si>
  <si>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</si>
  <si>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</si>
  <si>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</si>
  <si>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</si>
  <si>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</si>
  <si>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</si>
  <si>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</si>
  <si>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</si>
  <si>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</si>
  <si>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</si>
  <si>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</si>
  <si>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</si>
  <si>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</si>
  <si>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</si>
  <si>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</si>
  <si>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</si>
  <si>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</si>
  <si>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</si>
  <si>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</si>
  <si>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</si>
  <si>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</si>
  <si>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</si>
  <si>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</si>
  <si>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</si>
  <si>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</si>
  <si>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</si>
  <si>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</si>
  <si>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</si>
  <si>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</si>
  <si>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</si>
  <si>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</si>
  <si>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</si>
  <si>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</si>
  <si>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</si>
  <si>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</si>
  <si>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</si>
  <si>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</si>
  <si>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</si>
  <si>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</si>
  <si>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</si>
  <si>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</si>
  <si>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</si>
  <si>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</si>
  <si>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</si>
  <si>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</si>
  <si>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</si>
  <si>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</si>
  <si>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</si>
  <si>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</si>
  <si>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</si>
  <si>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</si>
  <si>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</si>
  <si>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</si>
  <si>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</si>
  <si>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</si>
  <si>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</si>
  <si>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</si>
  <si>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</si>
  <si>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</si>
  <si>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</si>
  <si>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</si>
  <si>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</si>
  <si>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</si>
  <si>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</si>
  <si>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</si>
  <si>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</si>
  <si>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</si>
  <si>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</si>
  <si>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</si>
  <si>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</si>
  <si>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</si>
  <si>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</si>
  <si>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</si>
  <si>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</si>
  <si>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</si>
  <si>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</si>
  <si>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</si>
  <si>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</si>
  <si>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</si>
  <si>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</si>
  <si>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</si>
  <si>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</si>
  <si>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</si>
  <si>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</si>
  <si>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</si>
  <si>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</si>
  <si>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</si>
  <si>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</si>
  <si>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</si>
  <si>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</si>
  <si>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</si>
  <si>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</si>
  <si>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</si>
  <si>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</si>
  <si>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</si>
  <si>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</si>
  <si>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</si>
  <si>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</si>
  <si>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</si>
  <si>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</si>
  <si>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</si>
  <si>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</si>
  <si>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</si>
  <si>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</si>
  <si>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</si>
  <si>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</si>
  <si>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</si>
  <si>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</si>
  <si>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</si>
  <si>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</si>
  <si>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</si>
  <si>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</si>
  <si>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</si>
  <si>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</si>
  <si>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</si>
  <si>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</si>
  <si>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</si>
  <si>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</si>
  <si>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</si>
  <si>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</si>
  <si>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</si>
  <si>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</si>
  <si>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</si>
  <si>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</si>
  <si>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</si>
  <si>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</si>
  <si>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</si>
  <si>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</si>
  <si>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</si>
  <si>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</si>
  <si>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</si>
  <si>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</si>
  <si>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</si>
  <si>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</si>
  <si>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</si>
  <si>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</si>
  <si>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</si>
  <si>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</si>
  <si>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</si>
  <si>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</si>
  <si>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</si>
  <si>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</si>
  <si>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</si>
  <si>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</si>
  <si>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</si>
  <si>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</si>
  <si>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</si>
  <si>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</si>
  <si>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</si>
  <si>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</si>
  <si>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</si>
  <si>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</si>
  <si>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</si>
  <si>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</si>
  <si>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</si>
  <si>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</si>
  <si>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</si>
  <si>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</si>
  <si>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</si>
  <si>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</si>
  <si>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</si>
  <si>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</si>
  <si>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</si>
  <si>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</si>
  <si>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</si>
  <si>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</si>
  <si>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</si>
  <si>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</si>
  <si>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</si>
  <si>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</si>
  <si>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</si>
  <si>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</si>
  <si>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</si>
  <si>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</si>
  <si>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</si>
  <si>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</si>
  <si>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</si>
  <si>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</si>
  <si>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</si>
  <si>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</si>
  <si>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</si>
  <si>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</si>
  <si>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</si>
  <si>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</si>
  <si>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</si>
  <si>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</si>
  <si>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</si>
  <si>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</si>
  <si>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</si>
  <si>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</si>
  <si>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</si>
  <si>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</si>
  <si>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</si>
  <si>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</si>
  <si>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</si>
  <si>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</si>
  <si>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</si>
  <si>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</si>
  <si>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</si>
  <si>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</si>
  <si>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</si>
  <si>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</si>
  <si>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</si>
  <si>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</si>
  <si>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</si>
  <si>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</si>
  <si>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</si>
  <si>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</si>
  <si>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</si>
  <si>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</si>
  <si>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</si>
  <si>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</si>
  <si>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</si>
  <si>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</si>
  <si>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</si>
  <si>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</si>
  <si>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</si>
  <si>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</si>
  <si>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</si>
  <si>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</si>
  <si>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</si>
  <si>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</si>
  <si>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</si>
  <si>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</si>
  <si>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</si>
  <si>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</si>
  <si>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</si>
  <si>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</si>
  <si>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</si>
  <si>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</si>
  <si>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</si>
  <si>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</si>
  <si>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</si>
  <si>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</si>
  <si>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</si>
  <si>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</si>
  <si>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</si>
  <si>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</si>
  <si>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</si>
  <si>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</si>
  <si>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</si>
  <si>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</si>
  <si>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</si>
  <si>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</si>
  <si>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</si>
  <si>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</si>
  <si>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</si>
  <si>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</si>
  <si>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</si>
  <si>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</si>
  <si>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</si>
  <si>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</si>
  <si>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</si>
  <si>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</si>
  <si>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</si>
  <si>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</si>
  <si>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</si>
  <si>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</si>
  <si>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</si>
  <si>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</si>
  <si>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</si>
  <si>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</si>
  <si>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</si>
  <si>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</si>
  <si>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</si>
  <si>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</si>
  <si>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</si>
  <si>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</si>
  <si>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</si>
  <si>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</si>
  <si>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</si>
  <si>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</si>
  <si>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</si>
  <si>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</si>
  <si>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</si>
  <si>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</si>
  <si>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</si>
  <si>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</si>
  <si>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</si>
  <si>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</si>
  <si>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</si>
  <si>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</si>
  <si>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</si>
  <si>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</si>
  <si>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</si>
  <si>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</si>
  <si>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</si>
  <si>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</si>
  <si>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</si>
  <si>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</si>
  <si>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</si>
  <si>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</si>
  <si>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</si>
  <si>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</si>
  <si>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</si>
  <si>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</si>
  <si>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</si>
  <si>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</si>
  <si>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</si>
  <si>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</si>
  <si>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</si>
  <si>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</si>
  <si>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</si>
  <si>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</si>
  <si>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</si>
  <si>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</si>
  <si>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</si>
  <si>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</si>
  <si>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</si>
  <si>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</si>
  <si>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</si>
  <si>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</si>
  <si>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</si>
  <si>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</si>
  <si>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</si>
  <si>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</si>
  <si>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</si>
  <si>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</si>
  <si>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</si>
  <si>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</si>
  <si>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</si>
  <si>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</si>
  <si>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</si>
  <si>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</si>
  <si>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</si>
  <si>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</si>
  <si>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</si>
  <si>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</si>
  <si>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</si>
  <si>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</si>
  <si>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</si>
  <si>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</si>
  <si>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</si>
  <si>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</si>
  <si>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</si>
  <si>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</si>
  <si>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</si>
  <si>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</si>
  <si>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</si>
  <si>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</si>
  <si>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</si>
  <si>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</si>
  <si>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</si>
  <si>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</si>
  <si>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</si>
  <si>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</si>
  <si>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</si>
  <si>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</si>
  <si>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</si>
  <si>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</si>
  <si>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</si>
  <si>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</si>
  <si>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</si>
  <si>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</si>
  <si>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</si>
  <si>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</si>
  <si>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</si>
  <si>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</si>
  <si>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</si>
  <si>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</si>
  <si>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</si>
  <si>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</si>
  <si>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</si>
  <si>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</si>
  <si>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</si>
  <si>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</si>
  <si>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</si>
  <si>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</si>
  <si>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</si>
  <si>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</si>
  <si>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</si>
  <si>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</si>
  <si>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</si>
  <si>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</si>
  <si>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</si>
  <si>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</si>
  <si>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</si>
  <si>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</si>
  <si>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</si>
  <si>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</si>
  <si>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</si>
  <si>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</si>
  <si>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</si>
  <si>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</si>
  <si>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</si>
  <si>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</si>
  <si>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</si>
  <si>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</si>
  <si>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</si>
  <si>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</si>
  <si>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</si>
  <si>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</si>
  <si>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</si>
  <si>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</si>
  <si>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</si>
  <si>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</si>
  <si>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</si>
  <si>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</si>
  <si>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</si>
  <si>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</si>
  <si>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</si>
  <si>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</si>
  <si>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</si>
  <si>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</si>
  <si>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</si>
  <si>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</si>
  <si>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</si>
  <si>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</si>
  <si>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</si>
  <si>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</si>
  <si>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</si>
  <si>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</si>
  <si>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</si>
  <si>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</si>
  <si>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</si>
  <si>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</si>
  <si>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</si>
  <si>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</si>
  <si>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</si>
  <si>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</si>
  <si>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</si>
  <si>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</si>
  <si>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</si>
  <si>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</si>
  <si>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</si>
  <si>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</si>
  <si>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</si>
  <si>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</si>
  <si>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</si>
  <si>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</si>
  <si>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</si>
  <si>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</si>
  <si>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</si>
  <si>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</si>
  <si>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</si>
  <si>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</si>
  <si>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</si>
  <si>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</si>
  <si>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</si>
  <si>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</si>
  <si>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</si>
  <si>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</si>
  <si>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</si>
  <si>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</si>
  <si>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</si>
  <si>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</si>
  <si>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</si>
  <si>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</si>
  <si>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</si>
  <si>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</si>
  <si>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</si>
  <si>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</si>
  <si>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</si>
  <si>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</si>
  <si>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</si>
  <si>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</si>
  <si>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</si>
  <si>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</si>
  <si>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</si>
  <si>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</si>
  <si>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</si>
  <si>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</si>
  <si>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</si>
  <si>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</si>
  <si>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</si>
  <si>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</si>
  <si>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</si>
  <si>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</si>
  <si>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</si>
  <si>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</si>
  <si>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</si>
  <si>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</si>
  <si>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</si>
  <si>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</si>
  <si>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</si>
  <si>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</si>
  <si>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</si>
  <si>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</si>
  <si>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</si>
  <si>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</si>
  <si>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</si>
  <si>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</si>
  <si>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</si>
  <si>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</si>
  <si>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</si>
  <si>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</si>
  <si>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</si>
  <si>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</si>
  <si>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</si>
  <si>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</si>
  <si>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</si>
  <si>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</si>
  <si>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</si>
  <si>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</si>
  <si>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</si>
  <si>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</si>
  <si>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</si>
  <si>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</si>
  <si>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</si>
  <si>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</si>
  <si>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</si>
  <si>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</si>
  <si>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</si>
  <si>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</si>
  <si>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</si>
  <si>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</si>
  <si>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</si>
  <si>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</si>
  <si>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</si>
  <si>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</si>
  <si>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</si>
  <si>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</si>
  <si>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</si>
  <si>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</si>
  <si>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</si>
  <si>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</si>
  <si>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</si>
  <si>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</si>
  <si>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</si>
  <si>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</si>
  <si>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</si>
  <si>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</si>
  <si>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</si>
  <si>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</si>
  <si>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</si>
  <si>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</si>
  <si>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</si>
  <si>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</si>
  <si>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</si>
  <si>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</si>
  <si>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</si>
  <si>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</si>
  <si>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</si>
  <si>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</si>
  <si>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</si>
  <si>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</si>
  <si>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</si>
  <si>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</si>
  <si>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</si>
  <si>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</si>
  <si>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</si>
  <si>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</si>
  <si>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</si>
  <si>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</si>
  <si>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</si>
  <si>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</si>
  <si>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</si>
  <si>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</si>
  <si>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</si>
  <si>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</si>
  <si>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</si>
  <si>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</si>
  <si>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</si>
  <si>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</si>
  <si>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</si>
  <si>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</si>
  <si>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</si>
  <si>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</si>
  <si>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</si>
  <si>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</si>
  <si>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</si>
  <si>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</si>
  <si>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</si>
  <si>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</si>
  <si>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</si>
  <si>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</si>
  <si>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</si>
  <si>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</si>
  <si>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</si>
  <si>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</si>
  <si>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</si>
  <si>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</si>
  <si>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</si>
  <si>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</si>
  <si>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</si>
  <si>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</si>
  <si>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</si>
  <si>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</si>
  <si>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</si>
  <si>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</si>
  <si>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</si>
  <si>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</si>
  <si>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</si>
  <si>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</si>
  <si>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</si>
  <si>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</si>
  <si>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</si>
  <si>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</si>
  <si>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</si>
  <si>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</si>
  <si>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</si>
  <si>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</si>
  <si>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</si>
  <si>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</si>
  <si>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</si>
  <si>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</si>
  <si>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</si>
  <si>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</si>
  <si>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</si>
  <si>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</si>
  <si>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</si>
  <si>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</si>
  <si>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</si>
  <si>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</si>
  <si>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</si>
  <si>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</si>
  <si>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</si>
  <si>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</si>
  <si>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</si>
  <si>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</si>
  <si>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</si>
  <si>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</si>
  <si>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</si>
  <si>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</si>
  <si>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</si>
  <si>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</si>
  <si>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</si>
  <si>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</si>
  <si>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</si>
  <si>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</si>
  <si>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</si>
  <si>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</si>
  <si>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</si>
  <si>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</si>
  <si>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</si>
  <si>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</si>
  <si>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</si>
  <si>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</si>
  <si>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</si>
  <si>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</si>
  <si>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</si>
  <si>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</si>
  <si>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</si>
  <si>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</si>
  <si>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</si>
  <si>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</si>
  <si>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</si>
  <si>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</si>
  <si>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</si>
  <si>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</si>
  <si>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</si>
  <si>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</si>
  <si>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</si>
  <si>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</si>
  <si>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</si>
  <si>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</si>
  <si>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</si>
  <si>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</si>
  <si>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</si>
  <si>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</si>
  <si>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</si>
  <si>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</si>
  <si>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</si>
  <si>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</si>
  <si>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</si>
  <si>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</si>
  <si>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</si>
  <si>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</si>
  <si>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</si>
  <si>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</si>
  <si>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</si>
  <si>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</si>
  <si>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</si>
  <si>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</si>
  <si>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</si>
  <si>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</si>
  <si>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</si>
  <si>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</si>
  <si>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</si>
  <si>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</si>
  <si>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</si>
  <si>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</si>
  <si>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</si>
  <si>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</si>
  <si>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</si>
  <si>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</si>
  <si>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</si>
  <si>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</si>
  <si>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</si>
  <si>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</si>
  <si>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</si>
  <si>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</si>
  <si>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</si>
  <si>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</si>
  <si>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</si>
  <si>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</si>
  <si>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</si>
  <si>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</si>
  <si>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</si>
  <si>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</si>
  <si>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</si>
  <si>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</si>
  <si>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</si>
  <si>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</si>
  <si>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</si>
  <si>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</si>
  <si>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</si>
  <si>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</si>
  <si>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</si>
  <si>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</si>
  <si>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</si>
  <si>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</si>
  <si>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</si>
  <si>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</si>
  <si>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</si>
  <si>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</si>
  <si>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</si>
  <si>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</si>
  <si>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</si>
  <si>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</si>
  <si>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</si>
  <si>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</si>
  <si>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</si>
  <si>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</si>
  <si>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</si>
  <si>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</si>
  <si>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</si>
  <si>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</si>
  <si>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</si>
  <si>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</si>
  <si>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</si>
  <si>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</si>
  <si>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</si>
  <si>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</si>
  <si>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</si>
  <si>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</si>
  <si>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</si>
  <si>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</si>
  <si>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</si>
  <si>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</si>
  <si>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</si>
  <si>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</si>
  <si>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</si>
  <si>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</si>
  <si>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</si>
  <si>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</si>
  <si>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</si>
  <si>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</si>
  <si>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</si>
  <si>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</si>
  <si>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</si>
  <si>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</si>
  <si>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</si>
  <si>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</si>
  <si>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</si>
  <si>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</si>
  <si>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</si>
  <si>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</si>
  <si>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</si>
  <si>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</si>
  <si>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</si>
  <si>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</si>
  <si>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</si>
  <si>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</si>
  <si>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</si>
  <si>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</si>
  <si>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</si>
  <si>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</si>
  <si>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</si>
  <si>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</si>
  <si>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</si>
  <si>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</si>
  <si>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</si>
  <si>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</si>
  <si>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</si>
  <si>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</si>
  <si>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</si>
  <si>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</si>
  <si>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</si>
  <si>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</si>
  <si>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</si>
  <si>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</si>
  <si>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</si>
  <si>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</si>
  <si>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</si>
  <si>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</si>
  <si>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</si>
  <si>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</si>
  <si>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</si>
  <si>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</si>
  <si>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</si>
  <si>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</si>
  <si>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</si>
  <si>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</si>
  <si>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</si>
  <si>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</si>
  <si>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</si>
  <si>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</si>
  <si>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</si>
  <si>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</si>
  <si>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</si>
  <si>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</si>
  <si>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</si>
  <si>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</si>
  <si>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</si>
  <si>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</si>
  <si>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</si>
  <si>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</si>
  <si>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</si>
  <si>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</si>
  <si>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</si>
  <si>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</si>
  <si>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</si>
  <si>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</si>
  <si>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</si>
  <si>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</si>
  <si>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</si>
  <si>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</si>
  <si>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</si>
  <si>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</si>
  <si>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</si>
  <si>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</si>
  <si>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</si>
  <si>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</si>
  <si>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</si>
  <si>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</si>
  <si>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</si>
  <si>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</si>
  <si>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</si>
  <si>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</si>
  <si>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</si>
  <si>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</si>
  <si>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</si>
  <si>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</si>
  <si>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</si>
  <si>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</si>
  <si>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</si>
  <si>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</si>
  <si>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</si>
  <si>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</si>
  <si>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</si>
  <si>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</si>
  <si>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</si>
  <si>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</si>
  <si>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</si>
  <si>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</si>
  <si>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</si>
  <si>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</si>
  <si>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</si>
  <si>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</si>
  <si>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</si>
  <si>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</si>
  <si>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</si>
  <si>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</si>
  <si>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</si>
  <si>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</si>
  <si>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</si>
  <si>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</si>
  <si>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</si>
  <si>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</si>
  <si>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</si>
  <si>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</si>
  <si>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</si>
  <si>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</si>
  <si>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</si>
  <si>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</si>
  <si>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</si>
  <si>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</si>
  <si>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</si>
  <si>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</si>
  <si>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</si>
  <si>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</si>
  <si>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</si>
  <si>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</si>
  <si>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</si>
  <si>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</si>
  <si>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</si>
  <si>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</si>
  <si>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</si>
  <si>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</si>
  <si>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</si>
  <si>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</si>
  <si>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</si>
  <si>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</si>
  <si>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</si>
  <si>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</si>
  <si>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</si>
  <si>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</si>
  <si>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</si>
  <si>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</si>
  <si>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</si>
  <si>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</si>
  <si>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</si>
  <si>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</si>
  <si>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</si>
  <si>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</si>
  <si>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</si>
  <si>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</si>
  <si>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</si>
  <si>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</si>
  <si>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</si>
  <si>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</si>
  <si>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</si>
  <si>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</si>
  <si>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</si>
  <si>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</si>
  <si>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</si>
  <si>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</si>
  <si>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</si>
  <si>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</si>
  <si>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</si>
  <si>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</si>
  <si>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</si>
  <si>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</si>
  <si>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</si>
  <si>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</si>
  <si>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</si>
  <si>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</si>
  <si>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</si>
  <si>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</si>
  <si>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</si>
  <si>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</si>
  <si>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</si>
  <si>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</si>
  <si>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</si>
  <si>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</si>
  <si>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</si>
  <si>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</si>
  <si>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</si>
  <si>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</si>
  <si>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</si>
  <si>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</si>
  <si>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</si>
  <si>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</si>
  <si>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</si>
  <si>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</si>
  <si>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</si>
  <si>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</si>
  <si>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</si>
  <si>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</si>
  <si>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</si>
  <si>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</si>
  <si>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</si>
  <si>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</si>
  <si>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</si>
  <si>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</si>
  <si>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</si>
  <si>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</si>
  <si>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</si>
  <si>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</si>
  <si>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</si>
  <si>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</si>
  <si>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</si>
  <si>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</si>
  <si>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</si>
  <si>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</si>
  <si>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</si>
  <si>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</si>
  <si>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</si>
  <si>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</si>
  <si>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</si>
  <si>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</si>
  <si>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</si>
  <si>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</si>
  <si>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</si>
  <si>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</si>
  <si>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</si>
  <si>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</si>
  <si>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</si>
  <si>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</si>
  <si>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</si>
  <si>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</si>
  <si>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</si>
  <si>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</si>
  <si>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</si>
  <si>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</si>
  <si>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</si>
  <si>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</si>
  <si>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</si>
  <si>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</si>
  <si>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</si>
  <si>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</si>
  <si>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</si>
  <si>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</si>
  <si>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</si>
  <si>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</si>
  <si>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</si>
  <si>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</si>
  <si>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</si>
  <si>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</si>
  <si>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</si>
  <si>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</si>
  <si>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</si>
  <si>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</si>
  <si>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</si>
  <si>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</si>
  <si>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</si>
  <si>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</si>
  <si>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</si>
  <si>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</si>
  <si>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</si>
  <si>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</si>
  <si>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</si>
  <si>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</si>
  <si>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</si>
  <si>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</si>
  <si>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</si>
  <si>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</si>
  <si>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</si>
  <si>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</si>
  <si>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</si>
  <si>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</si>
  <si>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</si>
  <si>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</si>
  <si>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</si>
  <si>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</si>
  <si>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</si>
  <si>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</si>
  <si>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</si>
  <si>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</si>
  <si>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</si>
  <si>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</si>
  <si>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</si>
  <si>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</si>
  <si>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</si>
  <si>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</si>
  <si>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</si>
  <si>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</si>
  <si>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</si>
  <si>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</si>
  <si>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</si>
  <si>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</si>
  <si>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</si>
  <si>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</si>
  <si>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</si>
  <si>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</si>
  <si>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</si>
  <si>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</si>
  <si>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</si>
  <si>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</si>
  <si>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</si>
  <si>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</si>
  <si>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</si>
  <si>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</si>
  <si>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</si>
  <si>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</si>
  <si>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</si>
  <si>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</si>
  <si>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</si>
  <si>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</si>
  <si>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</si>
  <si>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</si>
  <si>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</si>
  <si>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</si>
  <si>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</si>
  <si>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</si>
  <si>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</si>
  <si>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</si>
  <si>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</si>
  <si>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</si>
  <si>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</si>
  <si>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</si>
  <si>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</si>
  <si>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</si>
  <si>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</si>
  <si>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</si>
  <si>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</si>
  <si>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</si>
  <si>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</si>
  <si>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</si>
  <si>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</si>
  <si>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</si>
  <si>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</si>
  <si>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</si>
  <si>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</si>
  <si>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</si>
  <si>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</si>
  <si>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</si>
  <si>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</si>
  <si>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</si>
  <si>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</si>
  <si>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</si>
  <si>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</si>
  <si>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</si>
  <si>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</si>
  <si>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</si>
  <si>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</si>
  <si>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</si>
  <si>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</si>
  <si>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</si>
  <si>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</si>
  <si>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</si>
  <si>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</si>
  <si>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</si>
  <si>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</si>
  <si>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</si>
  <si>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</si>
  <si>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</si>
  <si>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</si>
  <si>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</si>
  <si>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</si>
  <si>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</si>
  <si>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</si>
  <si>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</si>
  <si>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</si>
  <si>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</si>
  <si>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</si>
  <si>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</si>
  <si>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</si>
  <si>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</si>
  <si>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</si>
  <si>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</si>
  <si>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</si>
  <si>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</si>
  <si>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</si>
  <si>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</si>
  <si>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</si>
  <si>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</si>
  <si>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</si>
  <si>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</si>
  <si>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</si>
  <si>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</si>
  <si>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</si>
  <si>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</si>
  <si>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</si>
  <si>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</si>
  <si>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</si>
  <si>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</si>
  <si>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</si>
  <si>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</si>
  <si>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</si>
  <si>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</si>
  <si>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</si>
  <si>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</si>
  <si>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</si>
  <si>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</si>
  <si>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</si>
  <si>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</si>
  <si>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</si>
  <si>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</si>
  <si>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</si>
  <si>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</si>
  <si>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</si>
  <si>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</si>
  <si>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</si>
  <si>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</si>
  <si>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</si>
  <si>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</si>
  <si>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</si>
  <si>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</si>
  <si>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</si>
  <si>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</si>
  <si>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</si>
  <si>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</si>
  <si>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</si>
  <si>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</si>
  <si>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</si>
  <si>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</si>
  <si>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</si>
  <si>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</si>
  <si>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</si>
  <si>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</si>
  <si>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</si>
  <si>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</si>
  <si>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</si>
  <si>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</si>
  <si>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</si>
  <si>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</si>
  <si>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</si>
  <si>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</si>
  <si>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</si>
  <si>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</si>
  <si>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</si>
  <si>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</si>
  <si>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</si>
  <si>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</si>
  <si>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</si>
  <si>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</si>
  <si>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</si>
  <si>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</si>
  <si>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</si>
  <si>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</si>
  <si>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</si>
  <si>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</si>
  <si>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</si>
  <si>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</si>
  <si>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</si>
  <si>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</si>
  <si>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</si>
  <si>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</si>
  <si>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</si>
  <si>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</si>
  <si>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</si>
  <si>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</si>
  <si>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</si>
  <si>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</si>
  <si>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</si>
  <si>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</si>
  <si>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</si>
  <si>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</si>
  <si>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</si>
  <si>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</si>
  <si>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</si>
  <si>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</si>
  <si>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</si>
  <si>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</si>
  <si>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</si>
  <si>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</si>
  <si>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</si>
  <si>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</si>
  <si>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</si>
  <si>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</si>
  <si>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</si>
  <si>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</si>
  <si>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</si>
  <si>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</si>
  <si>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</si>
  <si>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</si>
  <si>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</si>
  <si>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</si>
  <si>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</si>
  <si>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</si>
  <si>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</si>
  <si>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</si>
  <si>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</si>
  <si>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</si>
  <si>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</si>
  <si>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</si>
  <si>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</si>
  <si>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</si>
  <si>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</si>
  <si>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</si>
  <si>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</si>
  <si>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</si>
  <si>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</si>
  <si>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</si>
  <si>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</si>
  <si>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</si>
  <si>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</si>
  <si>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</si>
  <si>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</si>
  <si>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</si>
  <si>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</si>
  <si>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</si>
  <si>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</si>
  <si>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</si>
  <si>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</si>
  <si>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</si>
  <si>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</si>
  <si>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</si>
  <si>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</si>
  <si>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</si>
  <si>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</si>
  <si>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</si>
  <si>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</si>
  <si>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</si>
  <si>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</si>
  <si>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</si>
  <si>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</si>
  <si>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</si>
  <si>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</si>
  <si>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</si>
  <si>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</si>
  <si>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</si>
  <si>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</si>
  <si>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</si>
  <si>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</si>
  <si>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</si>
  <si>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</si>
  <si>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</si>
  <si>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</si>
  <si>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</si>
  <si>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</si>
  <si>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</si>
  <si>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</si>
  <si>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</si>
  <si>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</si>
  <si>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</si>
  <si>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</si>
  <si>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</si>
  <si>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</si>
  <si>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</si>
  <si>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</si>
  <si>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</si>
  <si>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</si>
  <si>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</si>
  <si>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</si>
  <si>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</si>
  <si>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</si>
  <si>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</si>
  <si>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</si>
  <si>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</si>
  <si>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</si>
  <si>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</si>
  <si>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</si>
  <si>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</si>
  <si>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</si>
  <si>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</si>
  <si>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</si>
  <si>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</si>
  <si>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</si>
  <si>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</si>
  <si>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</si>
  <si>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</si>
  <si>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</si>
  <si>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</si>
  <si>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</si>
  <si>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</si>
  <si>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</si>
  <si>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</si>
  <si>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</si>
  <si>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</si>
  <si>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</si>
  <si>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</si>
  <si>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</si>
  <si>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</si>
  <si>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</si>
  <si>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</si>
  <si>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</si>
  <si>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</si>
  <si>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</si>
  <si>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</si>
  <si>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</si>
  <si>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</si>
  <si>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</si>
  <si>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</si>
  <si>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</si>
  <si>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</si>
  <si>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</si>
  <si>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</si>
  <si>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</si>
  <si>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</si>
  <si>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</si>
  <si>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</si>
  <si>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</si>
  <si>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</si>
  <si>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</si>
  <si>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</si>
  <si>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</si>
  <si>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</si>
  <si>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</si>
  <si>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</si>
  <si>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</si>
  <si>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</si>
  <si>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</si>
  <si>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</si>
  <si>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</si>
  <si>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</si>
  <si>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</si>
  <si>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</si>
  <si>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</si>
  <si>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</si>
  <si>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</si>
  <si>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</si>
  <si>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</si>
  <si>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</si>
  <si>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</si>
  <si>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</si>
  <si>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</si>
  <si>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</si>
  <si>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</si>
  <si>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</si>
  <si>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</si>
  <si>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</si>
  <si>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</si>
  <si>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</si>
  <si>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</si>
  <si>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</si>
  <si>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</si>
  <si>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</si>
  <si>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</si>
  <si>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</si>
  <si>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</si>
  <si>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</si>
  <si>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</si>
  <si>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</si>
  <si>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</si>
  <si>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</si>
  <si>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</si>
  <si>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</si>
  <si>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</si>
  <si>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</si>
  <si>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</si>
  <si>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</si>
  <si>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</si>
  <si>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</si>
  <si>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</si>
  <si>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</si>
  <si>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</si>
  <si>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</si>
  <si>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</si>
  <si>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</si>
  <si>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</si>
  <si>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</si>
  <si>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</si>
  <si>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</si>
  <si>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</si>
  <si>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</si>
  <si>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</si>
  <si>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</si>
  <si>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</si>
  <si>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</si>
  <si>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</si>
  <si>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</si>
  <si>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</si>
  <si>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</si>
  <si>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</si>
  <si>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</si>
  <si>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</si>
  <si>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</si>
  <si>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</si>
  <si>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</si>
  <si>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</si>
  <si>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</si>
  <si>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</si>
  <si>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</si>
  <si>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</si>
  <si>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</si>
  <si>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</si>
  <si>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</si>
  <si>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</si>
  <si>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</si>
  <si>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</si>
  <si>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</si>
  <si>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</si>
  <si>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</si>
  <si>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</si>
  <si>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</si>
  <si>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</si>
  <si>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</si>
  <si>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</si>
  <si>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</si>
  <si>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</si>
  <si>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</si>
  <si>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</si>
  <si>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</si>
  <si>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</si>
  <si>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</si>
  <si>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</si>
  <si>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</si>
  <si>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</si>
  <si>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</si>
  <si>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</si>
  <si>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</si>
  <si>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</si>
  <si>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</si>
  <si>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</si>
  <si>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</si>
  <si>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</si>
  <si>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</si>
  <si>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</si>
  <si>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</si>
  <si>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</si>
  <si>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</si>
  <si>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</si>
  <si>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</si>
  <si>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</si>
  <si>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</si>
  <si>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</si>
  <si>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</si>
  <si>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</si>
  <si>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</si>
  <si>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</si>
  <si>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</si>
  <si>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</si>
  <si>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</si>
  <si>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</si>
  <si>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</si>
  <si>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</si>
  <si>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</si>
  <si>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</si>
  <si>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</si>
  <si>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</si>
  <si>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</si>
  <si>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</si>
  <si>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</si>
  <si>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</si>
  <si>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</si>
  <si>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</si>
  <si>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</si>
  <si>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</si>
  <si>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</si>
  <si>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</si>
  <si>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</si>
  <si>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</si>
  <si>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</si>
  <si>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</si>
  <si>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</si>
  <si>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</si>
  <si>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</si>
  <si>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</si>
  <si>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</si>
  <si>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</si>
  <si>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</si>
  <si>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</si>
  <si>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</si>
  <si>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</si>
  <si>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</si>
  <si>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</si>
  <si>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</si>
  <si>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</si>
  <si>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</si>
  <si>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</si>
  <si>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</si>
  <si>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</si>
  <si>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</si>
  <si>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</si>
  <si>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</si>
  <si>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</si>
  <si>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</si>
  <si>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</si>
  <si>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</si>
  <si>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</si>
  <si>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</si>
  <si>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</si>
  <si>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</si>
  <si>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</si>
  <si>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</si>
  <si>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</si>
  <si>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</si>
  <si>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</si>
  <si>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</si>
  <si>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</si>
  <si>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</si>
  <si>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</si>
  <si>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</si>
  <si>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</si>
  <si>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</si>
  <si>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</si>
  <si>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</si>
  <si>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</si>
  <si>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</si>
  <si>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</si>
  <si>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</si>
  <si>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</si>
  <si>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</si>
  <si>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</si>
  <si>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</si>
  <si>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</si>
  <si>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</si>
  <si>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</si>
  <si>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</si>
  <si>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</si>
  <si>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</si>
  <si>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</si>
  <si>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</si>
  <si>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</si>
  <si>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</si>
  <si>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</si>
  <si>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</si>
  <si>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</si>
  <si>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</si>
  <si>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</si>
  <si>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</si>
  <si>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</si>
  <si>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</si>
  <si>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</si>
  <si>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</si>
  <si>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</si>
  <si>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</si>
  <si>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</si>
  <si>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</si>
  <si>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</si>
  <si>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</si>
  <si>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</si>
  <si>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</si>
  <si>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</si>
  <si>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</si>
  <si>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</si>
  <si>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</si>
  <si>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</si>
  <si>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</si>
  <si>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</si>
  <si>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</si>
  <si>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</si>
  <si>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</si>
  <si>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</si>
  <si>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</si>
  <si>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</si>
  <si>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</si>
  <si>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</si>
  <si>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</si>
  <si>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</si>
  <si>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</si>
  <si>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</si>
  <si>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</si>
  <si>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</si>
  <si>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</si>
  <si>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</si>
  <si>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</si>
  <si>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</si>
  <si>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</si>
  <si>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</si>
  <si>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</si>
  <si>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</si>
  <si>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</si>
  <si>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</si>
  <si>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</si>
  <si>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</si>
  <si>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</si>
  <si>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</si>
  <si>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</si>
  <si>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</si>
  <si>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</si>
  <si>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</si>
  <si>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</si>
  <si>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</si>
  <si>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</si>
  <si>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</si>
  <si>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</si>
  <si>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</si>
  <si>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</si>
  <si>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</si>
  <si>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</si>
  <si>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</si>
  <si>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</si>
  <si>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</si>
  <si>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</si>
  <si>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</si>
  <si>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</si>
  <si>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</si>
  <si>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</si>
  <si>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</si>
  <si>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</si>
  <si>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</si>
  <si>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</si>
  <si>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</si>
  <si>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</si>
  <si>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</si>
  <si>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</si>
  <si>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</si>
  <si>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</si>
  <si>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</si>
  <si>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</si>
  <si>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</si>
  <si>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</si>
  <si>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</si>
  <si>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</si>
  <si>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</si>
  <si>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</si>
  <si>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</si>
  <si>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</si>
  <si>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</si>
  <si>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</si>
  <si>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</si>
  <si>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</si>
  <si>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</si>
  <si>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</si>
  <si>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</si>
  <si>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</si>
  <si>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</si>
  <si>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</si>
  <si>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</si>
  <si>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</si>
  <si>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</si>
  <si>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</si>
  <si>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</si>
  <si>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</si>
  <si>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</si>
  <si>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</si>
  <si>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</si>
  <si>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</si>
  <si>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</si>
  <si>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</si>
  <si>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</si>
  <si>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</si>
  <si>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</si>
  <si>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</si>
  <si>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</si>
  <si>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</si>
  <si>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</si>
  <si>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</si>
  <si>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</si>
  <si>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</si>
  <si>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</si>
  <si>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</si>
  <si>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</si>
  <si>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</si>
  <si>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</si>
  <si>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</si>
  <si>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</si>
  <si>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</si>
  <si>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</si>
  <si>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</si>
  <si>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</si>
  <si>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</si>
  <si>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</si>
  <si>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</si>
  <si>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</si>
  <si>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</si>
  <si>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</si>
  <si>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</si>
  <si>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</si>
  <si>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</si>
  <si>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</si>
  <si>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</si>
  <si>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</si>
  <si>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</si>
  <si>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</si>
  <si>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</si>
  <si>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</si>
  <si>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</si>
  <si>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</si>
  <si>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</si>
  <si>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</si>
  <si>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</si>
  <si>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</si>
  <si>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</si>
  <si>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</si>
  <si>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</si>
  <si>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</si>
  <si>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</si>
  <si>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</si>
  <si>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</si>
  <si>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</si>
  <si>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</si>
  <si>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</si>
  <si>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</si>
  <si>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</si>
  <si>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</si>
  <si>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</si>
  <si>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</si>
  <si>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</si>
  <si>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</si>
  <si>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</si>
  <si>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</si>
  <si>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</si>
  <si>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</si>
  <si>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</si>
  <si>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</si>
  <si>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</si>
  <si>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</si>
  <si>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</si>
  <si>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</si>
  <si>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</si>
  <si>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</si>
  <si>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</si>
  <si>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</si>
  <si>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</si>
  <si>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</si>
  <si>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</si>
  <si>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</si>
  <si>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</si>
  <si>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</si>
  <si>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</si>
  <si>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</si>
  <si>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</si>
  <si>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</si>
  <si>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</si>
  <si>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</si>
  <si>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</si>
  <si>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</si>
  <si>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</si>
  <si>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</si>
  <si>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</si>
  <si>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</si>
  <si>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</si>
  <si>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</si>
  <si>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</si>
  <si>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</si>
  <si>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</si>
  <si>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</si>
  <si>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</si>
  <si>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</si>
  <si>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</si>
  <si>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</si>
  <si>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</si>
  <si>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</si>
  <si>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</si>
  <si>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</si>
  <si>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</si>
  <si>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</si>
  <si>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</si>
  <si>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</si>
  <si>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</si>
  <si>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</si>
  <si>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</si>
  <si>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</si>
  <si>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</si>
  <si>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</si>
  <si>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</si>
  <si>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</si>
  <si>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</si>
  <si>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</si>
  <si>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</si>
  <si>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</si>
  <si>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</si>
  <si>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</si>
  <si>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</si>
  <si>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</si>
  <si>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</si>
  <si>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</si>
  <si>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</si>
  <si>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</si>
  <si>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</si>
  <si>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</si>
  <si>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</si>
  <si>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</si>
  <si>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</si>
  <si>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</si>
  <si>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</si>
  <si>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</si>
  <si>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</si>
  <si>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</si>
  <si>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</si>
  <si>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</si>
  <si>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</si>
  <si>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</si>
  <si>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</si>
  <si>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</si>
  <si>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</si>
  <si>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</si>
  <si>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</si>
  <si>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</si>
  <si>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</si>
  <si>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</si>
  <si>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</si>
  <si>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</si>
  <si>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</si>
  <si>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</si>
  <si>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</si>
  <si>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</si>
  <si>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</si>
  <si>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</si>
  <si>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</si>
  <si>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</si>
  <si>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</si>
  <si>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</si>
  <si>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</si>
  <si>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</si>
  <si>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</si>
  <si>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</si>
  <si>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</si>
  <si>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</si>
  <si>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</si>
  <si>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</si>
  <si>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</si>
  <si>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</si>
  <si>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</si>
  <si>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</si>
  <si>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</si>
  <si>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</si>
  <si>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</si>
  <si>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</si>
  <si>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</si>
  <si>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</si>
  <si>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</si>
  <si>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</si>
  <si>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</si>
  <si>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</si>
  <si>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</si>
  <si>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</si>
  <si>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</si>
  <si>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</si>
  <si>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</si>
  <si>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</si>
  <si>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</si>
  <si>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</si>
  <si>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</si>
  <si>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</si>
  <si>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</si>
  <si>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</si>
  <si>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</si>
  <si>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</si>
  <si>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</si>
  <si>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</si>
  <si>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</si>
  <si>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</si>
  <si>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</si>
  <si>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</si>
  <si>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</si>
  <si>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</si>
  <si>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</si>
  <si>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</si>
  <si>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</si>
  <si>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</si>
  <si>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</si>
  <si>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</si>
  <si>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</si>
  <si>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</si>
  <si>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</si>
  <si>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</si>
  <si>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</si>
  <si>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</si>
  <si>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</si>
  <si>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</si>
  <si>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</si>
  <si>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</si>
  <si>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</si>
  <si>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</si>
  <si>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</si>
  <si>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</si>
  <si>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</si>
  <si>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</si>
  <si>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</si>
  <si>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</si>
  <si>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</si>
  <si>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</si>
  <si>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</si>
  <si>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</si>
  <si>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</si>
  <si>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</si>
  <si>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</si>
  <si>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</si>
  <si>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</si>
  <si>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</si>
  <si>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</si>
  <si>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</si>
  <si>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</si>
  <si>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</si>
  <si>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</si>
  <si>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</si>
  <si>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</si>
  <si>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</si>
  <si>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</si>
  <si>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</si>
  <si>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</si>
  <si>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</si>
  <si>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</si>
  <si>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</si>
  <si>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</si>
  <si>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</si>
  <si>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</si>
  <si>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</si>
  <si>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</si>
  <si>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</si>
  <si>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</si>
  <si>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</si>
  <si>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</si>
  <si>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</si>
  <si>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</si>
  <si>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</si>
  <si>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</si>
  <si>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</si>
  <si>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</si>
  <si>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</si>
  <si>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</si>
  <si>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</si>
  <si>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</si>
  <si>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</si>
  <si>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</si>
  <si>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</si>
  <si>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</si>
  <si>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</si>
  <si>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</si>
  <si>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</si>
  <si>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</si>
  <si>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</si>
  <si>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</si>
  <si>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</si>
  <si>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</si>
  <si>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</si>
  <si>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</si>
  <si>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</si>
  <si>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</si>
  <si>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</si>
  <si>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</si>
  <si>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</si>
  <si>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</si>
  <si>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</si>
  <si>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</si>
  <si>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</si>
  <si>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</si>
  <si>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</si>
  <si>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</si>
  <si>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</si>
  <si>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</si>
  <si>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</si>
  <si>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</si>
  <si>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</si>
  <si>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</si>
  <si>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</si>
  <si>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</si>
  <si>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</si>
  <si>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</si>
  <si>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</si>
  <si>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</si>
  <si>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</si>
  <si>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</si>
  <si>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</si>
  <si>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</si>
  <si>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</si>
  <si>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</si>
  <si>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</si>
  <si>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</si>
  <si>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</si>
  <si>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</si>
  <si>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</si>
  <si>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</si>
  <si>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</si>
  <si>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</si>
  <si>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</si>
  <si>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</si>
  <si>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</si>
  <si>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</si>
  <si>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</si>
  <si>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</si>
  <si>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</si>
  <si>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</si>
  <si>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</si>
  <si>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</si>
  <si>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</si>
  <si>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</si>
  <si>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</si>
  <si>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</si>
  <si>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</si>
  <si>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</si>
  <si>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</si>
  <si>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</si>
  <si>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</si>
  <si>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</si>
  <si>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</si>
  <si>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</si>
  <si>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</si>
  <si>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</si>
  <si>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</si>
  <si>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</si>
  <si>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</si>
  <si>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</si>
  <si>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</si>
  <si>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</si>
  <si>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</si>
  <si>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</si>
  <si>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</si>
  <si>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</si>
  <si>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</si>
  <si>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</si>
  <si>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</si>
  <si>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</si>
  <si>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</si>
  <si>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</si>
  <si>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</si>
  <si>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</si>
  <si>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</si>
  <si>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</si>
  <si>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</si>
  <si>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</si>
  <si>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</si>
  <si>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</si>
  <si>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</si>
  <si>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</si>
  <si>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</si>
  <si>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</si>
  <si>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</si>
  <si>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</si>
  <si>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</si>
  <si>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</si>
  <si>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</si>
  <si>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</si>
  <si>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</si>
  <si>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</si>
  <si>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</si>
  <si>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</si>
  <si>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</si>
  <si>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</si>
  <si>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</si>
  <si>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</si>
  <si>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</si>
  <si>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</si>
  <si>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</si>
  <si>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</si>
  <si>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</si>
  <si>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</si>
  <si>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</si>
  <si>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</si>
  <si>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</si>
  <si>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</si>
  <si>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</si>
  <si>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</si>
  <si>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</si>
  <si>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</si>
  <si>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</si>
  <si>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</si>
  <si>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</si>
  <si>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</si>
  <si>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</si>
  <si>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</si>
  <si>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</si>
  <si>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</si>
  <si>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</si>
  <si>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</si>
  <si>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</si>
  <si>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</si>
  <si>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</si>
  <si>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</si>
  <si>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</si>
  <si>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</si>
  <si>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</si>
  <si>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</si>
  <si>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</si>
  <si>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</si>
  <si>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</si>
  <si>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</si>
  <si>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</si>
  <si>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</si>
  <si>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</si>
  <si>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</si>
  <si>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</si>
  <si>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</si>
  <si>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</si>
  <si>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</si>
  <si>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</si>
  <si>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</si>
  <si>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</si>
  <si>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</si>
  <si>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</si>
  <si>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</si>
  <si>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</si>
  <si>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</si>
  <si>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</si>
  <si>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</si>
  <si>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</si>
  <si>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</si>
  <si>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</si>
  <si>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</si>
  <si>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</si>
  <si>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</si>
  <si>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</si>
  <si>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</si>
  <si>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</si>
  <si>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</si>
  <si>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</si>
  <si>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</si>
  <si>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</si>
  <si>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</si>
  <si>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</si>
  <si>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</si>
  <si>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</si>
  <si>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</si>
  <si>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</si>
  <si>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</si>
  <si>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</si>
  <si>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</si>
  <si>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</si>
  <si>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</si>
  <si>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</si>
  <si>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</si>
  <si>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</si>
  <si>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</si>
  <si>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</si>
  <si>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</si>
  <si>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</si>
  <si>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</si>
  <si>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</si>
  <si>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</si>
  <si>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</si>
  <si>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</si>
  <si>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</si>
  <si>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</si>
  <si>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</si>
  <si>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</si>
  <si>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</si>
  <si>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</si>
  <si>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</si>
  <si>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</si>
  <si>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</si>
  <si>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</si>
  <si>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</si>
  <si>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</si>
  <si>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</si>
  <si>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</si>
  <si>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</si>
  <si>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</si>
  <si>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</si>
  <si>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</si>
  <si>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</si>
  <si>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</si>
  <si>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</si>
  <si>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</si>
  <si>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</si>
  <si>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</si>
  <si>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</si>
  <si>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</si>
  <si>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</si>
  <si>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</si>
  <si>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</si>
  <si>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</si>
  <si>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</si>
  <si>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</si>
  <si>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</si>
  <si>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</si>
  <si>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</si>
  <si>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</si>
  <si>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</si>
  <si>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</si>
  <si>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</si>
  <si>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</si>
  <si>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</si>
  <si>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</si>
  <si>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</si>
  <si>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</si>
  <si>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</si>
  <si>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</si>
  <si>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</si>
  <si>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</si>
  <si>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</si>
  <si>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</si>
  <si>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</si>
  <si>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</si>
  <si>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</si>
  <si>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</si>
  <si>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</si>
  <si>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</si>
  <si>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</si>
  <si>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</si>
  <si>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</si>
  <si>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</si>
  <si>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</si>
  <si>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</si>
  <si>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</si>
  <si>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</si>
  <si>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</si>
  <si>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</si>
  <si>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</si>
  <si>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</si>
  <si>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</si>
  <si>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</si>
  <si>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</si>
  <si>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</si>
  <si>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</si>
  <si>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</si>
  <si>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</si>
  <si>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</si>
  <si>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</si>
  <si>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</si>
  <si>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</si>
  <si>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</si>
  <si>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</si>
  <si>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</si>
  <si>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</si>
  <si>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</si>
  <si>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</si>
  <si>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</si>
  <si>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</si>
  <si>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</si>
  <si>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</si>
  <si>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</si>
  <si>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</si>
  <si>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</si>
  <si>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</si>
  <si>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</si>
  <si>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</si>
  <si>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</si>
  <si>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</si>
  <si>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</si>
  <si>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</si>
  <si>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</si>
  <si>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</si>
  <si>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</si>
  <si>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</si>
  <si>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</si>
  <si>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</si>
  <si>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</si>
  <si>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</si>
  <si>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</si>
  <si>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</si>
  <si>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</si>
  <si>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</si>
  <si>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</si>
  <si>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</si>
  <si>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</si>
  <si>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</si>
  <si>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</si>
  <si>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</si>
  <si>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</si>
  <si>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</si>
  <si>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</si>
  <si>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</si>
  <si>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</si>
  <si>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</si>
  <si>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</si>
  <si>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</si>
  <si>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</si>
  <si>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</si>
  <si>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</si>
  <si>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</si>
  <si>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</si>
  <si>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</si>
  <si>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</si>
  <si>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</si>
  <si>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</si>
  <si>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</si>
  <si>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</si>
  <si>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</si>
  <si>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</si>
  <si>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</si>
  <si>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</si>
  <si>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</si>
  <si>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</si>
  <si>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</si>
  <si>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</si>
  <si>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</si>
  <si>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</si>
  <si>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</si>
  <si>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</si>
  <si>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</si>
  <si>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</si>
  <si>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</si>
  <si>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</si>
  <si>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</si>
  <si>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</si>
  <si>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</si>
  <si>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</si>
  <si>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</si>
  <si>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</si>
  <si>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</si>
  <si>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</si>
  <si>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</si>
  <si>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</si>
  <si>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</si>
  <si>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</si>
  <si>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</si>
  <si>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</si>
  <si>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</si>
  <si>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</si>
  <si>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</si>
  <si>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</si>
  <si>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</si>
  <si>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</si>
  <si>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</si>
  <si>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</si>
  <si>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</si>
  <si>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</si>
  <si>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</si>
  <si>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</si>
  <si>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</si>
  <si>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</si>
  <si>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</si>
  <si>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</si>
  <si>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</si>
  <si>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</si>
  <si>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</si>
  <si>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</si>
  <si>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</si>
  <si>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</si>
  <si>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</si>
  <si>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</si>
  <si>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</si>
  <si>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</si>
  <si>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</si>
  <si>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</si>
  <si>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</si>
  <si>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</si>
  <si>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</si>
  <si>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</si>
  <si>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</si>
  <si>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</si>
  <si>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</si>
  <si>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</si>
  <si>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</si>
  <si>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</si>
  <si>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</si>
  <si>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</si>
  <si>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</si>
  <si>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</si>
  <si>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</si>
  <si>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</si>
  <si>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</si>
  <si>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</si>
  <si>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</si>
  <si>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</si>
  <si>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</si>
  <si>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</si>
  <si>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</si>
  <si>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</si>
  <si>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</si>
  <si>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</si>
  <si>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</si>
  <si>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</si>
  <si>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</si>
  <si>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</si>
  <si>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</si>
  <si>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</si>
  <si>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</si>
  <si>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</si>
  <si>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</si>
  <si>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</si>
  <si>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</si>
  <si>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</si>
  <si>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</si>
  <si>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</si>
  <si>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</si>
  <si>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</si>
  <si>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</si>
  <si>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</si>
  <si>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</si>
  <si>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</si>
  <si>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</si>
  <si>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</si>
  <si>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</si>
  <si>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</si>
  <si>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</si>
  <si>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</si>
  <si>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</si>
  <si>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</si>
  <si>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</si>
  <si>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</si>
  <si>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</si>
  <si>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</si>
  <si>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</si>
  <si>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</si>
  <si>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</si>
  <si>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</si>
  <si>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</si>
  <si>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</si>
  <si>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</si>
  <si>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</si>
  <si>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</si>
  <si>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</si>
  <si>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</si>
  <si>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</si>
  <si>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</si>
  <si>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</si>
  <si>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</si>
  <si>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</si>
  <si>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</si>
  <si>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</si>
  <si>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</si>
  <si>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</si>
  <si>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</si>
  <si>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</si>
  <si>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</si>
  <si>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</si>
  <si>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</si>
  <si>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</si>
  <si>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</si>
  <si>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</si>
  <si>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</si>
  <si>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</si>
  <si>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</si>
  <si>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</si>
  <si>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</si>
  <si>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</si>
  <si>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</si>
  <si>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</si>
  <si>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</si>
  <si>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</si>
  <si>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</si>
  <si>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</si>
  <si>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</si>
  <si>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</si>
  <si>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</si>
  <si>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</si>
  <si>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</si>
  <si>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</si>
  <si>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</si>
  <si>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</si>
  <si>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</si>
  <si>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</si>
  <si>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</si>
  <si>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</si>
  <si>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</si>
  <si>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</si>
  <si>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</si>
  <si>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</si>
  <si>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</si>
  <si>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</si>
  <si>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</si>
  <si>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</si>
  <si>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</si>
  <si>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</si>
  <si>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</si>
  <si>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</si>
  <si>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</si>
  <si>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</si>
  <si>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</si>
  <si>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</si>
  <si>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</si>
  <si>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</si>
  <si>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</si>
  <si>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</si>
  <si>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</si>
  <si>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</si>
  <si>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</si>
  <si>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</si>
  <si>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</si>
  <si>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</si>
  <si>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</si>
  <si>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</si>
  <si>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</si>
  <si>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</si>
  <si>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</si>
  <si>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</si>
  <si>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</si>
  <si>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</si>
  <si>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</si>
  <si>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</si>
  <si>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</si>
  <si>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</si>
  <si>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</si>
  <si>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</si>
  <si>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</si>
  <si>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</si>
  <si>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</si>
  <si>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</si>
  <si>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</si>
  <si>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</si>
  <si>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</si>
  <si>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</si>
  <si>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</si>
  <si>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</si>
  <si>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</si>
  <si>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</si>
  <si>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</si>
  <si>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</si>
  <si>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</si>
  <si>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</si>
  <si>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</si>
  <si>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</si>
  <si>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</si>
  <si>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</si>
  <si>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</si>
  <si>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</si>
  <si>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</si>
  <si>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</si>
  <si>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</si>
  <si>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</si>
  <si>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</si>
  <si>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</si>
  <si>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</si>
  <si>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</si>
  <si>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</si>
  <si>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</si>
  <si>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</si>
  <si>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</si>
  <si>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</si>
  <si>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</si>
  <si>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</si>
  <si>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</si>
  <si>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</si>
  <si>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</si>
  <si>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</si>
  <si>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</si>
  <si>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</si>
  <si>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</si>
  <si>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</si>
  <si>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</si>
  <si>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</si>
  <si>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</si>
  <si>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</si>
  <si>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</si>
  <si>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</si>
  <si>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</si>
  <si>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</si>
  <si>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</si>
  <si>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</si>
  <si>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</si>
  <si>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</si>
  <si>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</si>
  <si>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</si>
  <si>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</si>
  <si>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</si>
  <si>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</si>
  <si>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</si>
  <si>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</si>
  <si>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</si>
  <si>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</si>
  <si>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</si>
  <si>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</si>
  <si>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</si>
  <si>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</si>
  <si>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</si>
  <si>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</si>
  <si>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</si>
  <si>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</si>
  <si>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</si>
  <si>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</si>
  <si>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</si>
  <si>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</si>
  <si>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</si>
  <si>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</si>
  <si>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</si>
  <si>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</si>
  <si>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</si>
  <si>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</si>
  <si>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</si>
  <si>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</si>
  <si>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</si>
  <si>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</si>
  <si>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</si>
  <si>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</si>
  <si>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</si>
  <si>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</si>
  <si>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</si>
  <si>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</si>
  <si>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</si>
  <si>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</si>
  <si>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</si>
  <si>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</si>
  <si>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</si>
  <si>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</si>
  <si>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</si>
  <si>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</si>
  <si>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</si>
  <si>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</si>
  <si>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</si>
  <si>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</si>
  <si>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</si>
  <si>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</si>
  <si>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</si>
  <si>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</si>
  <si>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</si>
  <si>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</si>
  <si>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</si>
  <si>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</si>
  <si>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</si>
  <si>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</si>
  <si>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</si>
  <si>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</si>
  <si>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</si>
  <si>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</si>
  <si>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</si>
  <si>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</si>
  <si>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</si>
  <si>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</si>
  <si>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</si>
  <si>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</si>
  <si>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</si>
  <si>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</si>
  <si>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</si>
  <si>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</si>
  <si>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</si>
  <si>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</si>
  <si>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</si>
  <si>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</si>
  <si>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</si>
  <si>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</si>
  <si>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</si>
  <si>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</si>
  <si>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</si>
  <si>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</si>
  <si>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</si>
  <si>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</si>
  <si>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</si>
  <si>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</si>
  <si>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</si>
  <si>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</si>
  <si>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</si>
  <si>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</si>
  <si>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</si>
  <si>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</si>
  <si>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</si>
  <si>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</si>
  <si>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</si>
  <si>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</si>
  <si>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</si>
  <si>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</si>
  <si>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</si>
  <si>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</si>
  <si>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</si>
  <si>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</si>
  <si>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</si>
  <si>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</si>
  <si>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</si>
  <si>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</si>
  <si>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</si>
  <si>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</si>
  <si>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</si>
  <si>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</si>
  <si>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</si>
  <si>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</si>
  <si>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</si>
  <si>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</si>
  <si>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</si>
  <si>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</si>
  <si>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</si>
  <si>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</si>
  <si>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</si>
  <si>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</si>
  <si>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</si>
  <si>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</si>
  <si>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</si>
  <si>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</si>
  <si>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</si>
  <si>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</si>
  <si>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</si>
  <si>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</si>
  <si>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</si>
  <si>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</si>
  <si>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</si>
  <si>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</si>
  <si>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</si>
  <si>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</si>
  <si>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</si>
  <si>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</si>
  <si>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</si>
  <si>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</si>
  <si>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</si>
  <si>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</si>
  <si>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</si>
  <si>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</si>
  <si>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</si>
  <si>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</si>
  <si>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</si>
  <si>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</si>
  <si>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</si>
  <si>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</si>
  <si>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</si>
  <si>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</si>
  <si>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</si>
  <si>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</si>
  <si>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</si>
  <si>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</si>
  <si>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</si>
  <si>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</si>
  <si>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</si>
  <si>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</si>
  <si>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</si>
  <si>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</si>
  <si>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</si>
  <si>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</si>
  <si>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</si>
  <si>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</si>
  <si>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</si>
  <si>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</si>
  <si>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</si>
  <si>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</si>
  <si>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</si>
  <si>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</si>
  <si>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</si>
  <si>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</si>
  <si>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</si>
  <si>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</si>
  <si>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</si>
  <si>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</si>
  <si>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</si>
  <si>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</si>
  <si>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</si>
  <si>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</si>
  <si>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</si>
  <si>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</si>
  <si>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</si>
  <si>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</si>
  <si>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</si>
  <si>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</si>
  <si>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</si>
  <si>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</si>
  <si>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</si>
  <si>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</si>
  <si>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</si>
  <si>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</si>
  <si>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</si>
  <si>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</si>
  <si>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</si>
  <si>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</si>
  <si>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</si>
  <si>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</si>
  <si>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</si>
  <si>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</si>
  <si>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</si>
  <si>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</si>
  <si>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</si>
  <si>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</si>
  <si>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</si>
  <si>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</si>
  <si>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</si>
  <si>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</si>
  <si>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</si>
  <si>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</si>
  <si>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</si>
  <si>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</si>
  <si>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</si>
  <si>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</si>
  <si>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</si>
  <si>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</si>
  <si>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</si>
  <si>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</si>
  <si>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</si>
  <si>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</si>
  <si>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</si>
  <si>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</si>
  <si>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</si>
  <si>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</si>
  <si>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</si>
  <si>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</si>
  <si>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</si>
  <si>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</si>
  <si>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</si>
  <si>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</si>
  <si>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</si>
  <si>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</si>
  <si>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</si>
  <si>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</si>
  <si>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</si>
  <si>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</si>
  <si>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</si>
  <si>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</si>
  <si>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</si>
  <si>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</si>
  <si>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</si>
  <si>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</si>
  <si>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</si>
  <si>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</si>
  <si>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</si>
  <si>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</si>
  <si>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</si>
  <si>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</si>
  <si>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</si>
  <si>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</si>
  <si>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</si>
  <si>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</si>
  <si>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</si>
  <si>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</si>
  <si>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</si>
  <si>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</si>
  <si>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</si>
  <si>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</si>
  <si>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</si>
  <si>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</si>
  <si>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</si>
  <si>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</si>
  <si>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</si>
  <si>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</si>
  <si>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</si>
  <si>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</si>
  <si>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</si>
  <si>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</si>
  <si>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</si>
  <si>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</si>
  <si>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</si>
  <si>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</si>
  <si>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</si>
  <si>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</si>
  <si>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</si>
  <si>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</si>
  <si>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</si>
  <si>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</si>
  <si>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</si>
  <si>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</si>
  <si>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</si>
  <si>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</si>
  <si>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</si>
  <si>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</si>
  <si>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</si>
  <si>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</si>
  <si>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</si>
  <si>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</si>
  <si>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</si>
  <si>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</si>
  <si>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</si>
  <si>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</si>
  <si>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</si>
  <si>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</si>
  <si>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</si>
  <si>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</si>
  <si>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</si>
  <si>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</si>
  <si>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</si>
  <si>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</si>
  <si>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</si>
  <si>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</si>
  <si>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</si>
  <si>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</si>
  <si>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</si>
  <si>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</si>
  <si>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</si>
  <si>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</si>
  <si>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</si>
  <si>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</si>
  <si>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</si>
  <si>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</si>
  <si>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</si>
  <si>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</si>
  <si>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</si>
  <si>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</si>
  <si>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</si>
  <si>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</si>
  <si>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</si>
  <si>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</si>
  <si>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</si>
  <si>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</si>
  <si>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</si>
  <si>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</si>
  <si>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</si>
  <si>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</si>
  <si>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</si>
  <si>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</si>
  <si>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</si>
  <si>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</si>
  <si>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</si>
  <si>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</si>
  <si>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</si>
  <si>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</si>
  <si>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</si>
  <si>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</si>
  <si>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</si>
  <si>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</si>
  <si>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</si>
  <si>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</si>
  <si>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</si>
  <si>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</si>
  <si>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</si>
  <si>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</si>
  <si>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</si>
  <si>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</si>
  <si>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</si>
  <si>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</si>
  <si>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</si>
  <si>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</si>
  <si>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</si>
  <si>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</si>
  <si>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</si>
  <si>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</si>
  <si>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</si>
  <si>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</si>
  <si>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</si>
  <si>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</si>
  <si>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</si>
  <si>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</si>
  <si>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</si>
  <si>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</si>
  <si>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</si>
  <si>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</si>
  <si>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</si>
  <si>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</si>
  <si>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</si>
  <si>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</si>
  <si>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</si>
  <si>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</si>
  <si>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</si>
  <si>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</si>
  <si>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</si>
  <si>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</si>
  <si>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</si>
  <si>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</si>
  <si>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</si>
  <si>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</si>
  <si>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</si>
  <si>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</si>
  <si>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</si>
  <si>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</si>
  <si>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</si>
  <si>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</si>
  <si>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</si>
  <si>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</si>
  <si>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</si>
  <si>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</si>
  <si>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</si>
  <si>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</si>
  <si>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</si>
  <si>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</si>
  <si>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</si>
  <si>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</si>
  <si>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</si>
  <si>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</si>
  <si>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</si>
  <si>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</si>
  <si>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</si>
  <si>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</si>
  <si>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</si>
  <si>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</si>
  <si>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</si>
  <si>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</si>
  <si>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</si>
  <si>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</si>
  <si>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</si>
  <si>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</si>
  <si>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</si>
  <si>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</si>
  <si>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</si>
  <si>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</si>
  <si>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</si>
  <si>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</si>
  <si>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</si>
  <si>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</si>
  <si>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</si>
  <si>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</si>
  <si>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</si>
  <si>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</si>
  <si>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</si>
  <si>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</si>
  <si>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</si>
  <si>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</si>
  <si>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</si>
  <si>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</si>
  <si>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</si>
  <si>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</si>
  <si>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</si>
  <si>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</si>
  <si>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</si>
  <si>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</si>
  <si>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</si>
  <si>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</si>
  <si>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</si>
  <si>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</si>
  <si>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</si>
  <si>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</si>
  <si>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</si>
  <si>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</si>
  <si>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</si>
  <si>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</si>
  <si>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</si>
  <si>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</si>
  <si>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</si>
  <si>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</si>
  <si>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</si>
  <si>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</si>
  <si>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</si>
  <si>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</si>
  <si>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</si>
  <si>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</si>
  <si>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</si>
  <si>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</si>
  <si>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</si>
  <si>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</si>
  <si>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</si>
  <si>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</si>
  <si>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</si>
  <si>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</si>
  <si>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</si>
  <si>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</si>
  <si>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</si>
  <si>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</si>
  <si>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</si>
  <si>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</si>
  <si>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</si>
  <si>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</si>
  <si>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</si>
  <si>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</si>
  <si>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</si>
  <si>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</si>
  <si>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</si>
  <si>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</si>
  <si>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</si>
  <si>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</si>
  <si>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</si>
  <si>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</si>
  <si>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</si>
  <si>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</si>
  <si>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</si>
  <si>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</si>
  <si>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</si>
  <si>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</si>
  <si>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</si>
  <si>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</si>
  <si>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</si>
  <si>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</si>
  <si>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</si>
  <si>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</si>
  <si>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</si>
  <si>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</si>
  <si>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</si>
  <si>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</si>
  <si>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</si>
  <si>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</si>
  <si>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</si>
  <si>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</si>
  <si>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</si>
  <si>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</si>
  <si>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</si>
  <si>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</si>
  <si>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</si>
  <si>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</si>
  <si>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</si>
  <si>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</si>
  <si>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</si>
  <si>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</si>
  <si>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</si>
  <si>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</si>
  <si>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</si>
  <si>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</si>
  <si>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</si>
  <si>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</si>
  <si>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</si>
  <si>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</si>
  <si>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</si>
  <si>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</si>
  <si>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</si>
  <si>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</si>
  <si>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</si>
  <si>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</si>
  <si>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</si>
  <si>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</si>
  <si>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</si>
  <si>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</si>
  <si>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</si>
  <si>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</si>
  <si>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</si>
  <si>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</si>
  <si>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</si>
  <si>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</si>
  <si>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</si>
  <si>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</si>
  <si>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</si>
  <si>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</si>
  <si>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</si>
  <si>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</si>
  <si>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</si>
  <si>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</si>
  <si>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</si>
  <si>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</si>
  <si>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</si>
  <si>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</si>
  <si>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</si>
  <si>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</si>
  <si>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</si>
  <si>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</si>
  <si>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</si>
  <si>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</si>
  <si>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</si>
  <si>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</si>
  <si>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</si>
  <si>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</si>
  <si>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</si>
  <si>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</si>
  <si>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</si>
  <si>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</si>
  <si>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</si>
  <si>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</si>
  <si>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</si>
  <si>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</si>
  <si>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</si>
  <si>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</si>
  <si>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</si>
  <si>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</si>
  <si>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</si>
  <si>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</si>
  <si>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</si>
  <si>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</si>
  <si>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</si>
  <si>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</si>
  <si>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</si>
  <si>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</si>
  <si>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</si>
  <si>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</si>
  <si>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</si>
  <si>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</si>
  <si>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</si>
  <si>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</si>
  <si>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</si>
  <si>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</si>
  <si>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</si>
  <si>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</si>
  <si>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</si>
  <si>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</si>
  <si>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</si>
  <si>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</si>
  <si>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</si>
  <si>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</si>
  <si>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</si>
  <si>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</si>
  <si>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</si>
  <si>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</si>
  <si>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</si>
  <si>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</si>
  <si>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</si>
  <si>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</si>
  <si>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</si>
  <si>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</si>
  <si>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</si>
  <si>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</si>
  <si>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</si>
  <si>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</si>
  <si>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</si>
  <si>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</si>
  <si>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</si>
  <si>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</si>
  <si>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</si>
  <si>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</si>
  <si>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</si>
  <si>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</si>
  <si>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</si>
  <si>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</si>
  <si>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</si>
  <si>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</si>
  <si>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</si>
  <si>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</si>
  <si>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</si>
  <si>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</si>
  <si>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</si>
  <si>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</si>
  <si>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</si>
  <si>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</si>
  <si>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</si>
  <si>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</si>
  <si>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</si>
  <si>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</si>
  <si>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</si>
  <si>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</si>
  <si>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</si>
  <si>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</si>
  <si>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</si>
  <si>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</si>
  <si>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</si>
  <si>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</si>
  <si>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</si>
  <si>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</si>
  <si>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</si>
  <si>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</si>
  <si>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</si>
  <si>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</si>
  <si>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</si>
  <si>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</si>
  <si>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</si>
  <si>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</si>
  <si>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</si>
  <si>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</si>
  <si>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</si>
  <si>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</si>
  <si>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</si>
  <si>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</si>
  <si>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</si>
  <si>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</si>
  <si>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</si>
  <si>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</si>
  <si>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</si>
  <si>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</si>
  <si>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</si>
  <si>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</si>
  <si>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</si>
  <si>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</si>
  <si>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</si>
  <si>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</si>
  <si>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</si>
  <si>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</si>
  <si>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</si>
  <si>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</si>
  <si>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</si>
  <si>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</si>
  <si>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</si>
  <si>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</si>
  <si>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</si>
  <si>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</si>
  <si>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</si>
  <si>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</si>
  <si>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</si>
  <si>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</si>
  <si>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</si>
  <si>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</si>
  <si>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</si>
  <si>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</si>
  <si>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</si>
  <si>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</si>
  <si>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</si>
  <si>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</si>
  <si>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</si>
  <si>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</si>
  <si>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</si>
  <si>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</si>
  <si>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</si>
  <si>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</si>
  <si>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</si>
  <si>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</si>
  <si>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</si>
  <si>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</si>
  <si>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</si>
  <si>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</si>
  <si>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</si>
  <si>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</si>
  <si>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</si>
  <si>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</si>
  <si>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</si>
  <si>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</si>
  <si>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</si>
  <si>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</si>
  <si>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</si>
  <si>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</si>
  <si>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</si>
  <si>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</si>
  <si>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</si>
  <si>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</si>
  <si>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</si>
  <si>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</si>
  <si>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</si>
  <si>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</si>
  <si>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</si>
  <si>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</si>
  <si>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</si>
  <si>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</si>
  <si>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</si>
  <si>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</si>
  <si>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</si>
  <si>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</si>
  <si>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</si>
  <si>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</si>
  <si>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</si>
  <si>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</si>
  <si>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</si>
  <si>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</si>
  <si>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</si>
  <si>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</si>
  <si>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</si>
  <si>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</si>
  <si>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</si>
  <si>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</si>
  <si>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</si>
  <si>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</si>
  <si>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</si>
  <si>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</si>
  <si>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</si>
  <si>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</si>
  <si>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</si>
  <si>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</si>
  <si>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</si>
  <si>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</si>
  <si>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</si>
  <si>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</si>
  <si>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</si>
  <si>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</si>
  <si>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</si>
  <si>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</si>
  <si>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</si>
  <si>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</si>
  <si>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</si>
  <si>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</si>
  <si>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</si>
  <si>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</si>
  <si>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</si>
  <si>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</si>
  <si>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</si>
  <si>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</si>
  <si>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</si>
  <si>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</si>
  <si>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</si>
  <si>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</si>
  <si>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</si>
  <si>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</si>
  <si>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</si>
  <si>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</si>
  <si>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</si>
  <si>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</si>
  <si>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</si>
  <si>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</si>
  <si>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</si>
  <si>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</si>
  <si>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</si>
  <si>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</si>
  <si>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</si>
  <si>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</si>
  <si>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</si>
  <si>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</si>
  <si>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</si>
  <si>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</si>
  <si>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</si>
  <si>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</si>
  <si>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</si>
  <si>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</si>
  <si>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</si>
  <si>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</si>
  <si>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</si>
  <si>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</si>
  <si>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</si>
  <si>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</si>
  <si>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</si>
  <si>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</si>
  <si>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</si>
  <si>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</si>
  <si>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</si>
  <si>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</si>
  <si>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</si>
  <si>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</si>
  <si>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</si>
  <si>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</si>
  <si>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</si>
  <si>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</si>
  <si>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</si>
  <si>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</si>
  <si>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</si>
  <si>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</si>
  <si>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</si>
  <si>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</si>
  <si>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</si>
  <si>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</si>
  <si>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</si>
  <si>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</si>
  <si>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</si>
  <si>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</si>
  <si>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</si>
  <si>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</si>
  <si>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</si>
  <si>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</si>
  <si>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</si>
  <si>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</si>
  <si>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</si>
  <si>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</si>
  <si>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</si>
  <si>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</si>
  <si>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</si>
  <si>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</si>
  <si>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</si>
  <si>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</si>
  <si>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</si>
  <si>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</si>
  <si>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</si>
  <si>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</si>
  <si>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</si>
  <si>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</si>
  <si>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</si>
  <si>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</si>
  <si>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</si>
  <si>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</si>
  <si>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</si>
  <si>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</si>
  <si>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</si>
  <si>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</si>
  <si>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</si>
  <si>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</si>
  <si>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</si>
  <si>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</si>
  <si>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</si>
  <si>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</si>
  <si>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</si>
  <si>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</si>
  <si>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</si>
  <si>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</si>
  <si>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</si>
  <si>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</si>
  <si>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</si>
  <si>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</si>
  <si>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</si>
  <si>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</si>
  <si>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</si>
  <si>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</si>
  <si>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</si>
  <si>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</si>
  <si>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</si>
  <si>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</si>
  <si>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</si>
  <si>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</si>
  <si>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</si>
  <si>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</si>
  <si>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</si>
  <si>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</si>
  <si>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</si>
  <si>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</si>
  <si>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</si>
  <si>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</si>
  <si>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</si>
  <si>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</si>
  <si>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</si>
  <si>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</si>
  <si>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</si>
  <si>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</si>
  <si>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</si>
  <si>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</si>
  <si>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</si>
  <si>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</si>
  <si>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</si>
  <si>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</si>
  <si>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</si>
  <si>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</si>
  <si>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</si>
  <si>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</si>
  <si>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</si>
  <si>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</si>
  <si>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</si>
  <si>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</si>
  <si>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</si>
  <si>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</si>
  <si>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</si>
  <si>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</si>
  <si>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</si>
  <si>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</si>
  <si>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</si>
  <si>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</si>
  <si>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</si>
  <si>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</si>
  <si>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</si>
  <si>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</si>
  <si>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</si>
  <si>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</si>
  <si>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</si>
  <si>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</si>
  <si>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</si>
  <si>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</si>
  <si>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</si>
  <si>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</si>
  <si>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</si>
  <si>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</si>
  <si>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</si>
  <si>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</si>
  <si>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</si>
  <si>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</si>
  <si>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</si>
  <si>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</si>
  <si>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</si>
  <si>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</si>
  <si>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</si>
  <si>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</si>
  <si>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</si>
  <si>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</si>
  <si>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</si>
  <si>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</si>
  <si>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</si>
  <si>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</si>
  <si>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</si>
  <si>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</si>
  <si>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</si>
  <si>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</si>
  <si>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</si>
  <si>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</si>
  <si>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</si>
  <si>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</si>
  <si>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</si>
  <si>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</si>
  <si>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</si>
  <si>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</si>
  <si>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</si>
  <si>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</si>
  <si>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</si>
  <si>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</si>
  <si>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</si>
  <si>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</si>
  <si>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</si>
  <si>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</si>
  <si>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</si>
  <si>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</si>
  <si>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</si>
  <si>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</si>
  <si>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</si>
  <si>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</si>
  <si>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</si>
  <si>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</si>
  <si>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</si>
  <si>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</si>
  <si>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</si>
  <si>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</si>
  <si>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</si>
  <si>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</si>
  <si>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</si>
  <si>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</si>
  <si>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</si>
  <si>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</si>
  <si>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</si>
  <si>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</si>
  <si>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</si>
  <si>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</si>
  <si>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</si>
  <si>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</si>
  <si>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</si>
  <si>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</si>
  <si>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</si>
  <si>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</si>
  <si>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</si>
  <si>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</si>
  <si>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</si>
  <si>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</si>
  <si>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</si>
  <si>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</si>
  <si>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</si>
  <si>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</si>
  <si>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</si>
  <si>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</si>
  <si>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</si>
  <si>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</si>
  <si>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</si>
  <si>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</si>
  <si>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</si>
  <si>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</si>
  <si>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</si>
  <si>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</si>
  <si>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</si>
  <si>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</si>
  <si>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</si>
  <si>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</si>
  <si>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</si>
  <si>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</si>
  <si>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</si>
  <si>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</si>
  <si>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</si>
  <si>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</si>
  <si>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</si>
  <si>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</si>
  <si>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</si>
  <si>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</si>
  <si>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</si>
  <si>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</si>
  <si>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</si>
  <si>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</si>
  <si>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</si>
  <si>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</si>
  <si>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</si>
  <si>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</si>
  <si>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</si>
  <si>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</si>
  <si>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</si>
  <si>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</si>
  <si>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</si>
  <si>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</si>
  <si>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</si>
  <si>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</si>
  <si>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</si>
  <si>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</si>
  <si>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</si>
  <si>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</si>
  <si>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</si>
  <si>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</si>
  <si>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</si>
  <si>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</si>
  <si>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</si>
  <si>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</si>
  <si>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</si>
  <si>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</si>
  <si>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</si>
  <si>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</si>
  <si>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</si>
  <si>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</si>
  <si>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</si>
  <si>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</si>
  <si>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</si>
  <si>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</si>
  <si>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</si>
  <si>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</si>
  <si>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</si>
  <si>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</si>
  <si>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</si>
  <si>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</si>
  <si>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</si>
  <si>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</si>
  <si>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</si>
  <si>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</si>
  <si>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</si>
  <si>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</si>
  <si>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</si>
  <si>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</si>
  <si>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</si>
  <si>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</si>
  <si>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</si>
  <si>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</si>
  <si>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</si>
  <si>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</si>
  <si>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</si>
  <si>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</si>
  <si>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</si>
  <si>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</si>
  <si>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</si>
  <si>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</si>
  <si>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</si>
  <si>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</si>
  <si>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</si>
  <si>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</si>
  <si>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</si>
  <si>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</si>
  <si>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</si>
  <si>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</si>
  <si>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</si>
  <si>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</si>
  <si>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</si>
  <si>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</si>
  <si>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</si>
  <si>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</si>
  <si>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</si>
  <si>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</si>
  <si>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</si>
  <si>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</si>
  <si>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</si>
  <si>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</si>
  <si>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</si>
  <si>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</si>
  <si>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</si>
  <si>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</si>
  <si>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</si>
  <si>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</si>
  <si>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</si>
  <si>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</si>
  <si>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</si>
  <si>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</si>
  <si>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</si>
  <si>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</si>
  <si>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</si>
  <si>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</si>
  <si>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</si>
  <si>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</si>
  <si>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</si>
  <si>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</si>
  <si>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</si>
  <si>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</si>
  <si>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</si>
  <si>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</si>
  <si>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</si>
  <si>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</si>
  <si>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</si>
  <si>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</si>
  <si>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</si>
  <si>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</si>
  <si>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</si>
  <si>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</si>
  <si>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</si>
  <si>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</si>
  <si>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</si>
  <si>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</si>
  <si>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</si>
  <si>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</si>
  <si>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</si>
  <si>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</si>
  <si>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</si>
  <si>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</si>
  <si>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</si>
  <si>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</si>
  <si>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</si>
  <si>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</si>
  <si>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</si>
  <si>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</si>
  <si>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</si>
  <si>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</si>
  <si>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</si>
  <si>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</si>
  <si>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</si>
  <si>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</si>
  <si>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</si>
  <si>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</si>
  <si>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</si>
  <si>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</si>
  <si>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</si>
  <si>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</si>
  <si>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</si>
  <si>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</si>
  <si>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</si>
  <si>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</si>
  <si>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</si>
  <si>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</si>
  <si>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</si>
  <si>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</si>
  <si>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</si>
  <si>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</si>
  <si>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</si>
  <si>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</si>
  <si>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</si>
  <si>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</si>
  <si>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</si>
  <si>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</si>
  <si>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</si>
  <si>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</si>
  <si>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</si>
  <si>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</si>
  <si>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</si>
  <si>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</si>
  <si>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</si>
  <si>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</si>
  <si>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</si>
  <si>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</si>
  <si>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</si>
  <si>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</si>
  <si>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</si>
  <si>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</si>
  <si>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</si>
  <si>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</si>
  <si>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</si>
  <si>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</si>
  <si>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</si>
  <si>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</si>
  <si>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</si>
  <si>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</si>
  <si>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</si>
  <si>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</si>
  <si>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</si>
  <si>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</si>
  <si>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</si>
  <si>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</si>
  <si>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</si>
  <si>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</si>
  <si>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</si>
  <si>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</si>
  <si>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</si>
  <si>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</si>
  <si>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</si>
  <si>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</si>
  <si>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</si>
  <si>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</si>
  <si>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</si>
  <si>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</si>
  <si>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</si>
  <si>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</si>
  <si>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</si>
  <si>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</si>
  <si>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</si>
  <si>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</si>
  <si>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</si>
  <si>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</si>
  <si>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</si>
  <si>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</si>
  <si>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</si>
  <si>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</si>
  <si>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</si>
  <si>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</si>
  <si>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</si>
  <si>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</si>
  <si>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</si>
  <si>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</si>
  <si>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</si>
  <si>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</si>
  <si>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</si>
  <si>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</si>
  <si>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</si>
  <si>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</si>
  <si>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</si>
  <si>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</si>
  <si>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</si>
  <si>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</si>
  <si>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</si>
  <si>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</si>
  <si>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</si>
  <si>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</si>
  <si>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</si>
  <si>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</si>
  <si>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</si>
  <si>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</si>
  <si>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</si>
  <si>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</si>
  <si>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</si>
  <si>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</si>
  <si>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</si>
  <si>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</si>
  <si>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</si>
  <si>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</si>
  <si>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</si>
  <si>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</si>
  <si>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</si>
  <si>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</si>
  <si>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</si>
  <si>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</si>
  <si>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</si>
  <si>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</si>
  <si>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</si>
  <si>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</si>
  <si>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</si>
  <si>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</si>
  <si>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</si>
  <si>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</si>
  <si>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</si>
  <si>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</si>
  <si>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</si>
  <si>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</si>
  <si>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</si>
  <si>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</si>
  <si>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</si>
  <si>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</si>
  <si>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</si>
  <si>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</si>
  <si>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</si>
  <si>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</si>
  <si>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</si>
  <si>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</si>
  <si>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</si>
  <si>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</si>
  <si>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</si>
  <si>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</si>
  <si>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</si>
  <si>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</si>
  <si>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</si>
  <si>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</si>
  <si>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</si>
  <si>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</si>
  <si>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</si>
  <si>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</si>
  <si>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</si>
  <si>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</si>
  <si>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</si>
  <si>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</si>
  <si>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</si>
  <si>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</si>
  <si>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</si>
  <si>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</si>
  <si>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</si>
  <si>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</si>
  <si>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</si>
  <si>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</si>
  <si>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</si>
  <si>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</si>
  <si>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</si>
  <si>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</si>
  <si>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</si>
  <si>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</si>
  <si>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</si>
  <si>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</si>
  <si>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</si>
  <si>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</si>
  <si>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</si>
  <si>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</si>
  <si>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</si>
  <si>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</si>
  <si>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</si>
  <si>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</si>
  <si>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</si>
  <si>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</si>
  <si>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</si>
  <si>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</si>
  <si>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</si>
  <si>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</si>
  <si>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</si>
  <si>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</si>
  <si>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</si>
  <si>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</si>
  <si>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</si>
  <si>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</si>
  <si>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</si>
  <si>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</si>
  <si>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</si>
  <si>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</si>
  <si>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</si>
  <si>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</si>
  <si>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</si>
  <si>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</si>
  <si>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</si>
  <si>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</si>
  <si>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</si>
  <si>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</si>
  <si>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</si>
  <si>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</si>
  <si>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</si>
  <si>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</si>
  <si>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</si>
  <si>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</si>
  <si>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</si>
  <si>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</si>
  <si>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</si>
  <si>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</si>
  <si>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</si>
  <si>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</si>
  <si>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</si>
  <si>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</si>
  <si>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</si>
  <si>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</si>
  <si>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</si>
  <si>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</si>
  <si>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</si>
  <si>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</si>
  <si>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</si>
  <si>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</si>
  <si>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</si>
  <si>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</si>
  <si>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</si>
  <si>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</si>
  <si>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</si>
  <si>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</si>
  <si>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</si>
  <si>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</si>
  <si>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</si>
  <si>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</si>
  <si>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</si>
  <si>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</si>
  <si>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</si>
  <si>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</si>
  <si>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</si>
  <si>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</si>
  <si>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</si>
  <si>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</si>
  <si>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</si>
  <si>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</si>
  <si>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</si>
  <si>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</si>
  <si>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</si>
  <si>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</si>
  <si>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</si>
  <si>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</si>
  <si>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</si>
  <si>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</si>
  <si>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</si>
  <si>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</si>
  <si>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</si>
  <si>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</si>
  <si>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</si>
  <si>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</si>
  <si>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</si>
  <si>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</si>
  <si>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</si>
  <si>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</si>
  <si>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</si>
  <si>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</si>
  <si>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</si>
  <si>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</si>
  <si>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</si>
  <si>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</si>
  <si>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</si>
  <si>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</si>
  <si>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</si>
  <si>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</si>
  <si>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</si>
  <si>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</si>
  <si>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</si>
  <si>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</si>
  <si>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</si>
  <si>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</si>
  <si>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</si>
  <si>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</si>
  <si>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</si>
  <si>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</si>
  <si>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</si>
  <si>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</si>
  <si>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</si>
  <si>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</si>
  <si>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</si>
  <si>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</si>
  <si>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</si>
  <si>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</si>
  <si>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</si>
  <si>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</si>
  <si>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</si>
  <si>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</si>
  <si>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</si>
  <si>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</si>
  <si>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</si>
  <si>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</si>
  <si>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</si>
  <si>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</si>
  <si>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</si>
  <si>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</si>
  <si>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</si>
  <si>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</si>
  <si>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</si>
  <si>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</si>
  <si>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</si>
  <si>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</si>
  <si>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</si>
  <si>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</si>
  <si>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</si>
  <si>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</si>
  <si>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</si>
  <si>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</si>
  <si>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</si>
  <si>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</si>
  <si>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</si>
  <si>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</si>
  <si>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</si>
  <si>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</si>
  <si>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</si>
  <si>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</si>
  <si>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</si>
  <si>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</si>
  <si>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</si>
  <si>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</si>
  <si>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</si>
  <si>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</si>
  <si>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</si>
  <si>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</si>
  <si>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</si>
  <si>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</si>
  <si>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</si>
  <si>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</si>
  <si>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</si>
  <si>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</si>
  <si>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</si>
  <si>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</si>
  <si>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</si>
  <si>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</si>
  <si>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</si>
  <si>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</si>
  <si>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</si>
  <si>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</si>
  <si>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</si>
  <si>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</si>
  <si>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</si>
  <si>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</si>
  <si>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</si>
  <si>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</si>
  <si>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</si>
  <si>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</si>
  <si>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</si>
  <si>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</si>
  <si>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</si>
  <si>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</si>
  <si>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</si>
  <si>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</si>
  <si>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</si>
  <si>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</si>
  <si>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</si>
  <si>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</si>
  <si>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</si>
  <si>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</si>
  <si>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</si>
  <si>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</si>
  <si>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</si>
  <si>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</si>
  <si>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</si>
  <si>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</si>
  <si>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</si>
  <si>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</si>
  <si>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</si>
  <si>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</si>
  <si>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</si>
  <si>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</si>
  <si>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</si>
  <si>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</si>
  <si>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</si>
  <si>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</si>
  <si>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</si>
  <si>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</si>
  <si>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</si>
  <si>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</si>
  <si>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</si>
  <si>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</si>
  <si>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</si>
  <si>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</si>
  <si>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</si>
  <si>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</si>
  <si>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</si>
  <si>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</si>
  <si>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</si>
  <si>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</si>
  <si>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</si>
  <si>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</si>
  <si>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</si>
  <si>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</si>
  <si>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</si>
  <si>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</si>
  <si>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</si>
  <si>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</si>
  <si>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</si>
  <si>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</si>
  <si>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</si>
  <si>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</si>
  <si>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</si>
  <si>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</si>
  <si>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</si>
  <si>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</si>
  <si>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</si>
  <si>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</si>
  <si>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</si>
  <si>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</si>
  <si>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</si>
  <si>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</si>
  <si>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</si>
  <si>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</si>
  <si>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</si>
  <si>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</si>
  <si>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</si>
  <si>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</si>
  <si>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</si>
  <si>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</si>
  <si>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</si>
  <si>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</si>
  <si>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</si>
  <si>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</si>
  <si>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</si>
  <si>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</si>
  <si>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</si>
  <si>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</si>
  <si>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</si>
  <si>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</si>
  <si>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</si>
  <si>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</si>
  <si>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</si>
  <si>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</si>
  <si>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</si>
  <si>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</si>
  <si>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</si>
  <si>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</si>
  <si>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</si>
  <si>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</si>
  <si>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</si>
  <si>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</si>
  <si>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</si>
  <si>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</si>
  <si>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</si>
  <si>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</si>
  <si>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</si>
  <si>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</si>
  <si>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</si>
  <si>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</si>
  <si>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</si>
  <si>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</si>
  <si>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</si>
  <si>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</si>
  <si>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</si>
  <si>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</si>
  <si>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</si>
  <si>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</si>
  <si>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</si>
  <si>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</si>
  <si>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</si>
  <si>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</si>
  <si>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</si>
  <si>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</si>
  <si>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</si>
  <si>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</si>
  <si>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</si>
  <si>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</si>
  <si>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</si>
  <si>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</si>
  <si>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</si>
  <si>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</si>
  <si>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</si>
  <si>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</si>
  <si>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</si>
  <si>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</si>
  <si>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</si>
  <si>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</si>
  <si>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</si>
  <si>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</si>
  <si>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</si>
  <si>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</si>
  <si>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</si>
  <si>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</si>
  <si>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</si>
  <si>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</si>
  <si>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</si>
  <si>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</si>
  <si>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</si>
  <si>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</si>
  <si>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</si>
  <si>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</si>
  <si>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</si>
  <si>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</si>
  <si>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</si>
  <si>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</si>
  <si>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</si>
  <si>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</si>
  <si>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</si>
  <si>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</si>
  <si>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</si>
  <si>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</si>
  <si>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</si>
  <si>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</si>
  <si>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</si>
  <si>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</si>
  <si>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</si>
  <si>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</si>
  <si>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</si>
  <si>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</si>
  <si>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</si>
  <si>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</si>
  <si>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</si>
  <si>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</si>
  <si>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</si>
  <si>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</si>
  <si>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</si>
  <si>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</si>
  <si>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</si>
  <si>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</si>
  <si>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</si>
  <si>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</si>
  <si>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</si>
  <si>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</si>
  <si>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</si>
  <si>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</si>
  <si>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</si>
  <si>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</si>
  <si>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</si>
  <si>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</si>
  <si>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</si>
  <si>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</si>
  <si>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</si>
  <si>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</si>
  <si>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</si>
  <si>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</si>
  <si>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</si>
  <si>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</si>
  <si>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</si>
  <si>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</si>
  <si>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</si>
  <si>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</si>
  <si>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</si>
  <si>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</si>
  <si>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</si>
  <si>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</si>
  <si>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</si>
  <si>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</si>
  <si>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</si>
  <si>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</si>
  <si>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</si>
  <si>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</si>
  <si>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</si>
  <si>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</si>
  <si>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</si>
  <si>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</si>
  <si>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</si>
  <si>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</si>
  <si>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</si>
  <si>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</si>
  <si>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</si>
  <si>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</si>
  <si>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</si>
  <si>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</si>
  <si>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</si>
  <si>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</si>
  <si>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</si>
  <si>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</si>
  <si>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</si>
  <si>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</si>
  <si>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</si>
  <si>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</si>
  <si>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</si>
  <si>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</si>
  <si>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</si>
  <si>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</si>
  <si>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</si>
  <si>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</si>
  <si>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</si>
  <si>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</si>
  <si>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</si>
  <si>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</si>
  <si>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</si>
  <si>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</si>
  <si>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</si>
  <si>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</si>
  <si>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</si>
  <si>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</si>
  <si>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</si>
  <si>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</si>
  <si>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</si>
  <si>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</si>
  <si>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</si>
  <si>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</si>
  <si>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</si>
  <si>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</si>
  <si>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</si>
  <si>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</si>
  <si>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</si>
  <si>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</si>
  <si>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</si>
  <si>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</si>
  <si>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</si>
  <si>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</si>
  <si>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</si>
  <si>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</si>
  <si>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</si>
  <si>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</si>
  <si>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</si>
  <si>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</si>
  <si>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</si>
  <si>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</si>
  <si>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</si>
  <si>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</si>
  <si>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</si>
  <si>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</si>
  <si>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</si>
  <si>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</si>
  <si>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</si>
  <si>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</si>
  <si>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</si>
  <si>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</si>
  <si>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</si>
  <si>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</si>
  <si>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</si>
  <si>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</si>
  <si>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</si>
  <si>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</si>
  <si>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</si>
  <si>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</si>
  <si>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</si>
  <si>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</si>
  <si>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</si>
  <si>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</si>
  <si>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</si>
  <si>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</si>
  <si>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</si>
  <si>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</si>
  <si>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</si>
  <si>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</si>
  <si>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</si>
  <si>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</si>
  <si>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</si>
  <si>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</si>
  <si>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</si>
  <si>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</si>
  <si>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</si>
  <si>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</si>
  <si>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</si>
  <si>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</si>
  <si>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</si>
  <si>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</si>
  <si>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</si>
  <si>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</si>
  <si>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</si>
  <si>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</si>
  <si>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</si>
  <si>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</si>
  <si>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</si>
  <si>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</si>
  <si>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</si>
  <si>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</si>
  <si>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</si>
  <si>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</si>
  <si>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</si>
  <si>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</si>
  <si>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</si>
  <si>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</si>
  <si>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</si>
  <si>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</si>
  <si>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</si>
  <si>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</si>
  <si>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</si>
  <si>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</si>
  <si>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</si>
  <si>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</si>
  <si>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</si>
  <si>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</si>
  <si>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</si>
  <si>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</si>
  <si>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</si>
  <si>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</si>
  <si>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</si>
  <si>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</si>
  <si>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</si>
  <si>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</si>
  <si>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</si>
  <si>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</si>
  <si>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</si>
  <si>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</si>
  <si>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</si>
  <si>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</si>
  <si>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</si>
  <si>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</si>
  <si>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</si>
  <si>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</si>
  <si>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</si>
  <si>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</si>
  <si>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</si>
  <si>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</si>
  <si>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</si>
  <si>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</si>
  <si>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</si>
  <si>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</si>
  <si>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</si>
  <si>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</si>
  <si>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</si>
  <si>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</si>
  <si>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</si>
  <si>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</si>
  <si>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</si>
  <si>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</si>
  <si>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</si>
  <si>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</si>
  <si>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</si>
  <si>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</si>
  <si>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</si>
  <si>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</si>
  <si>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</si>
  <si>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</si>
  <si>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</si>
  <si>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</si>
  <si>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</si>
  <si>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</si>
  <si>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</si>
  <si>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</si>
  <si>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</si>
  <si>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</si>
  <si>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</si>
  <si>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</si>
  <si>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</si>
  <si>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</si>
  <si>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</si>
  <si>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</si>
  <si>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</si>
  <si>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</si>
  <si>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</si>
  <si>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</si>
  <si>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</si>
  <si>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</si>
  <si>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</si>
  <si>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</si>
  <si>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</si>
  <si>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</si>
  <si>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</si>
  <si>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</si>
  <si>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</si>
  <si>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</si>
  <si>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</si>
  <si>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</si>
  <si>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</si>
  <si>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</si>
  <si>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</si>
  <si>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</si>
  <si>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</si>
  <si>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</si>
  <si>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</si>
  <si>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</si>
  <si>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</si>
  <si>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</si>
  <si>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</si>
  <si>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</si>
  <si>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</si>
  <si>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</si>
  <si>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</si>
  <si>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</si>
  <si>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</si>
  <si>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</si>
  <si>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</si>
  <si>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</si>
  <si>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</si>
  <si>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</si>
  <si>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</si>
  <si>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</si>
  <si>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</si>
  <si>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</si>
  <si>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</si>
  <si>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</si>
  <si>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</si>
  <si>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</si>
  <si>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</si>
  <si>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</si>
  <si>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</si>
  <si>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</si>
  <si>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</si>
  <si>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</si>
  <si>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</si>
  <si>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</si>
  <si>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</si>
  <si>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</si>
  <si>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</si>
  <si>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</si>
  <si>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</si>
  <si>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</si>
  <si>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</si>
  <si>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</si>
  <si>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</si>
  <si>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</si>
  <si>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</si>
  <si>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</si>
  <si>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</si>
  <si>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</si>
  <si>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</si>
  <si>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</si>
  <si>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</si>
  <si>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</si>
  <si>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</si>
  <si>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</si>
  <si>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</si>
  <si>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</si>
  <si>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</si>
  <si>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</si>
  <si>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</si>
  <si>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</si>
  <si>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</si>
  <si>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</si>
  <si>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</si>
  <si>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</si>
  <si>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</si>
  <si>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</si>
  <si>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</si>
  <si>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</si>
  <si>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</si>
  <si>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</si>
  <si>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</si>
  <si>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</si>
  <si>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</si>
  <si>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</si>
  <si>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</si>
  <si>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</si>
  <si>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</si>
  <si>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</si>
  <si>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</si>
  <si>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</si>
  <si>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</si>
  <si>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</si>
  <si>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</si>
  <si>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</si>
  <si>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</si>
  <si>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</si>
  <si>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</si>
  <si>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</si>
  <si>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</si>
  <si>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</si>
  <si>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</si>
  <si>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</si>
  <si>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</si>
  <si>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</si>
  <si>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</si>
  <si>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</si>
  <si>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</si>
  <si>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</si>
  <si>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</si>
  <si>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</si>
  <si>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</si>
  <si>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</si>
  <si>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</si>
  <si>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</si>
  <si>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</si>
  <si>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</si>
  <si>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</si>
  <si>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</si>
  <si>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</si>
  <si>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</si>
  <si>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</si>
  <si>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</si>
  <si>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</si>
  <si>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</si>
  <si>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</si>
  <si>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</si>
  <si>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</si>
  <si>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</si>
  <si>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</si>
  <si>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</si>
  <si>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</si>
  <si>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</si>
  <si>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</si>
  <si>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</si>
  <si>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</si>
  <si>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</si>
  <si>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</si>
  <si>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</si>
  <si>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</si>
  <si>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</si>
  <si>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</si>
  <si>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</si>
  <si>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</si>
  <si>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</si>
  <si>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</si>
  <si>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</si>
  <si>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</si>
  <si>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</si>
  <si>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</si>
  <si>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</si>
  <si>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</si>
  <si>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</si>
  <si>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</si>
  <si>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</si>
  <si>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</si>
  <si>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</si>
  <si>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</si>
  <si>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</si>
  <si>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</si>
  <si>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</si>
  <si>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</si>
  <si>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</si>
  <si>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</si>
  <si>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</si>
  <si>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</si>
  <si>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</si>
  <si>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</si>
  <si>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</si>
  <si>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</si>
  <si>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</si>
  <si>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</si>
  <si>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</si>
  <si>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</si>
  <si>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</si>
  <si>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</si>
  <si>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</si>
  <si>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</si>
  <si>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</si>
  <si>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</si>
  <si>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</si>
  <si>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</si>
  <si>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</si>
  <si>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</si>
  <si>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</si>
  <si>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</si>
  <si>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</si>
  <si>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</si>
  <si>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</si>
  <si>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</si>
  <si>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</si>
  <si>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</si>
  <si>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</si>
  <si>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</si>
  <si>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</si>
  <si>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</si>
  <si>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</si>
  <si>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</si>
  <si>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</si>
  <si>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</si>
  <si>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</si>
  <si>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</si>
  <si>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</si>
  <si>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</si>
  <si>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</si>
  <si>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</si>
  <si>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</si>
  <si>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</si>
  <si>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</si>
  <si>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</si>
  <si>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</si>
  <si>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</si>
  <si>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</si>
  <si>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</si>
  <si>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</si>
  <si>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</si>
  <si>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</si>
  <si>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</si>
  <si>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</si>
  <si>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</si>
  <si>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</si>
  <si>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</si>
  <si>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</si>
  <si>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</si>
  <si>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</si>
  <si>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</si>
  <si>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</si>
  <si>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</si>
  <si>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</si>
  <si>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</si>
  <si>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</si>
  <si>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</si>
  <si>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</si>
  <si>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</si>
  <si>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</si>
  <si>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</si>
  <si>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</si>
  <si>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</si>
  <si>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</si>
  <si>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</si>
  <si>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</si>
  <si>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</si>
  <si>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</si>
  <si>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</si>
  <si>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</si>
  <si>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</si>
  <si>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</si>
  <si>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</si>
  <si>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</si>
  <si>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</si>
  <si>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</si>
  <si>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</si>
  <si>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</si>
  <si>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</si>
  <si>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</si>
  <si>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</si>
  <si>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</si>
  <si>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</si>
  <si>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</si>
  <si>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</si>
  <si>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</si>
  <si>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</si>
  <si>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</si>
  <si>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</si>
  <si>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</si>
  <si>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</si>
  <si>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</si>
  <si>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</si>
  <si>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</si>
  <si>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</si>
  <si>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</si>
  <si>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</si>
  <si>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</si>
  <si>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</si>
  <si>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</si>
  <si>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</si>
  <si>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</si>
  <si>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</si>
  <si>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</si>
  <si>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</si>
  <si>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</si>
  <si>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</si>
  <si>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</si>
  <si>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</si>
  <si>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</si>
  <si>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</si>
  <si>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</si>
  <si>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</si>
  <si>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</si>
  <si>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</si>
  <si>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</si>
  <si>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</si>
  <si>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</si>
  <si>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</si>
  <si>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</si>
  <si>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</si>
  <si>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</si>
  <si>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</si>
  <si>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</si>
  <si>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</si>
  <si>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</si>
  <si>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</si>
  <si>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</si>
  <si>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</si>
  <si>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</si>
  <si>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</si>
  <si>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</si>
  <si>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</si>
  <si>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</si>
  <si>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</si>
  <si>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</si>
  <si>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</si>
  <si>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</si>
  <si>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</si>
  <si>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</si>
  <si>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</si>
  <si>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</si>
  <si>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</si>
  <si>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</si>
  <si>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</si>
  <si>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</si>
  <si>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</si>
  <si>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</si>
  <si>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</si>
  <si>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</si>
  <si>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</si>
  <si>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</si>
  <si>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</si>
  <si>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</si>
  <si>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</si>
  <si>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</si>
  <si>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</si>
  <si>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</si>
  <si>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</si>
  <si>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</si>
  <si>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</si>
  <si>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</si>
  <si>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</si>
  <si>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</si>
  <si>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</si>
  <si>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</si>
  <si>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</si>
  <si>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</si>
  <si>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</si>
  <si>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</si>
  <si>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</si>
  <si>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</si>
  <si>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</si>
  <si>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</si>
  <si>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</si>
  <si>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</si>
  <si>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</si>
  <si>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</si>
  <si>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</si>
  <si>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</si>
  <si>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</si>
  <si>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</si>
  <si>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</si>
  <si>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</si>
  <si>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</si>
  <si>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</si>
  <si>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</si>
  <si>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</si>
  <si>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</si>
  <si>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</si>
  <si>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</si>
  <si>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</si>
  <si>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</si>
  <si>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</si>
  <si>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</si>
  <si>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</si>
  <si>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</si>
  <si>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</si>
  <si>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</si>
  <si>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</si>
  <si>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</si>
  <si>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</si>
  <si>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</si>
  <si>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</si>
  <si>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</si>
  <si>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</si>
  <si>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</si>
  <si>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</si>
  <si>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</si>
  <si>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</si>
  <si>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</si>
  <si>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</si>
  <si>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</si>
  <si>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</si>
  <si>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</si>
  <si>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</si>
  <si>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</si>
  <si>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</si>
  <si>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</si>
  <si>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</si>
  <si>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</si>
  <si>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</si>
  <si>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</si>
  <si>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</si>
  <si>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</si>
  <si>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</si>
  <si>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</si>
  <si>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</si>
  <si>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</si>
  <si>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</si>
  <si>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</si>
  <si>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</si>
  <si>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</si>
  <si>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</si>
  <si>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</si>
  <si>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</si>
  <si>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</si>
  <si>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</si>
  <si>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</si>
  <si>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</si>
  <si>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</si>
  <si>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</si>
  <si>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</si>
  <si>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</si>
  <si>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</si>
  <si>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</si>
  <si>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</si>
  <si>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</si>
  <si>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</si>
  <si>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</si>
  <si>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</si>
  <si>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</si>
  <si>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</si>
  <si>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</si>
  <si>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</si>
  <si>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</si>
  <si>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</si>
  <si>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</si>
  <si>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</si>
  <si>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</si>
  <si>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</si>
  <si>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</si>
  <si>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</si>
  <si>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</si>
  <si>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</si>
  <si>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</si>
  <si>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</si>
  <si>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</si>
  <si>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</si>
  <si>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</si>
  <si>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</si>
  <si>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</si>
  <si>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</si>
  <si>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</si>
  <si>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</si>
  <si>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</si>
  <si>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</si>
  <si>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</si>
  <si>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</si>
  <si>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</si>
  <si>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</si>
  <si>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</si>
  <si>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</si>
  <si>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</si>
  <si>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</si>
  <si>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</si>
  <si>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</si>
  <si>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</si>
  <si>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</si>
  <si>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</si>
  <si>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</si>
  <si>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</si>
  <si>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</si>
  <si>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</si>
  <si>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</si>
  <si>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</si>
  <si>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</si>
  <si>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</si>
  <si>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</si>
  <si>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</si>
  <si>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</si>
  <si>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</si>
  <si>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</si>
  <si>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</si>
  <si>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</si>
  <si>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</si>
  <si>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</si>
  <si>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</si>
  <si>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</si>
  <si>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</si>
  <si>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</si>
  <si>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</si>
  <si>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</si>
  <si>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</si>
  <si>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</si>
  <si>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</si>
  <si>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</si>
  <si>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</si>
  <si>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</si>
  <si>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</si>
  <si>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</si>
  <si>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</si>
  <si>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</si>
  <si>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</si>
  <si>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</si>
  <si>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</si>
  <si>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</si>
  <si>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</si>
  <si>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</si>
  <si>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</si>
  <si>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</si>
  <si>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</si>
  <si>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</si>
  <si>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</si>
  <si>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</si>
  <si>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</si>
  <si>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</si>
  <si>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</si>
  <si>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</si>
  <si>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</si>
  <si>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</si>
  <si>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</si>
  <si>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</si>
  <si>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</si>
  <si>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</si>
  <si>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</si>
  <si>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</si>
  <si>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</si>
  <si>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</si>
  <si>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</si>
  <si>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</si>
  <si>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</si>
  <si>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</si>
  <si>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</si>
  <si>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</si>
  <si>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</si>
  <si>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</si>
  <si>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</si>
  <si>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</si>
  <si>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</si>
  <si>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</si>
  <si>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</si>
  <si>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</si>
  <si>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</si>
  <si>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</si>
  <si>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</si>
  <si>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</si>
  <si>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</si>
  <si>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</si>
  <si>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</si>
  <si>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</si>
  <si>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</si>
  <si>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</si>
  <si>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</si>
  <si>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</si>
  <si>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</si>
  <si>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</si>
  <si>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</si>
  <si>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</si>
  <si>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</si>
  <si>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</si>
  <si>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</si>
  <si>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</si>
  <si>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</si>
  <si>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</si>
  <si>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</si>
  <si>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</si>
  <si>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</si>
  <si>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</si>
  <si>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</si>
  <si>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</si>
  <si>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</si>
  <si>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</si>
  <si>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</si>
  <si>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</si>
  <si>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</si>
  <si>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</si>
  <si>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</si>
  <si>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</si>
  <si>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</si>
  <si>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</si>
  <si>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</si>
  <si>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</si>
  <si>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</si>
  <si>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</si>
  <si>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</si>
  <si>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</si>
  <si>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</si>
  <si>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</si>
  <si>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</si>
  <si>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</si>
  <si>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</si>
  <si>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</si>
  <si>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</si>
  <si>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</si>
  <si>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</si>
  <si>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</si>
  <si>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</si>
  <si>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</si>
  <si>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</si>
  <si>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</si>
  <si>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</si>
  <si>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</si>
  <si>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</si>
  <si>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</si>
  <si>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</si>
  <si>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</si>
  <si>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</si>
  <si>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</si>
  <si>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</si>
  <si>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</si>
  <si>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</si>
  <si>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</si>
  <si>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</si>
  <si>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</si>
  <si>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</si>
  <si>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</si>
  <si>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</si>
  <si>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</si>
  <si>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</si>
  <si>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</si>
  <si>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</si>
  <si>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</si>
  <si>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</si>
  <si>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</si>
  <si>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</si>
  <si>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</si>
  <si>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</si>
  <si>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</si>
  <si>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</si>
  <si>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</si>
  <si>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</si>
  <si>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</si>
  <si>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</si>
  <si>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</si>
  <si>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</si>
  <si>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</si>
  <si>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</si>
  <si>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</si>
  <si>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</si>
  <si>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</si>
  <si>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</si>
  <si>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</si>
  <si>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</si>
  <si>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</si>
  <si>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</si>
  <si>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</si>
  <si>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</si>
  <si>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</si>
  <si>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</si>
  <si>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</si>
  <si>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</si>
  <si>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</si>
  <si>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</si>
  <si>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</si>
  <si>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</si>
  <si>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</si>
  <si>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</si>
  <si>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</si>
  <si>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</si>
  <si>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</si>
  <si>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</si>
  <si>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</si>
  <si>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</si>
  <si>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</si>
  <si>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</si>
  <si>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</si>
  <si>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</si>
  <si>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</si>
  <si>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</si>
  <si>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</si>
  <si>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</si>
  <si>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</si>
  <si>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</si>
  <si>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</si>
  <si>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</si>
  <si>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</si>
  <si>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</si>
  <si>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</si>
  <si>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</si>
  <si>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</si>
  <si>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</si>
  <si>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</si>
  <si>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</si>
  <si>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</si>
  <si>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</si>
  <si>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</si>
  <si>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</si>
  <si>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</si>
  <si>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</si>
  <si>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</si>
  <si>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</si>
  <si>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</si>
  <si>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</si>
  <si>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</si>
  <si>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</si>
  <si>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</si>
  <si>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</si>
  <si>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</si>
  <si>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</si>
  <si>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</si>
  <si>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</si>
  <si>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</si>
  <si>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</si>
  <si>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</si>
  <si>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</si>
  <si>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</si>
  <si>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</si>
  <si>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</si>
  <si>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</si>
  <si>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</si>
  <si>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</si>
  <si>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</si>
  <si>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</si>
  <si>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</si>
  <si>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</si>
  <si>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</si>
  <si>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</si>
  <si>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</si>
  <si>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</si>
  <si>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</si>
  <si>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</si>
  <si>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</si>
  <si>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</si>
  <si>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</si>
  <si>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</si>
  <si>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</si>
  <si>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</si>
  <si>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</si>
  <si>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</si>
  <si>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</si>
  <si>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</si>
  <si>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</si>
  <si>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</si>
  <si>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</si>
  <si>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</si>
  <si>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</si>
  <si>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</si>
  <si>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</si>
  <si>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</si>
  <si>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</si>
  <si>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</si>
  <si>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</si>
  <si>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</si>
  <si>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</si>
  <si>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</si>
  <si>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</si>
  <si>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</si>
  <si>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</si>
  <si>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</si>
  <si>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</si>
  <si>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</si>
  <si>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</si>
  <si>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</si>
  <si>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</si>
  <si>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</si>
  <si>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</si>
  <si>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</si>
  <si>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</si>
  <si>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</si>
  <si>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</si>
  <si>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</si>
  <si>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</si>
  <si>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</si>
  <si>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</si>
  <si>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</si>
  <si>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</si>
  <si>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</si>
  <si>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</si>
  <si>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</si>
  <si>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</si>
  <si>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</si>
  <si>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</si>
  <si>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</si>
  <si>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</si>
  <si>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</si>
  <si>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</si>
  <si>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</si>
  <si>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</si>
  <si>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</si>
  <si>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</si>
  <si>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</si>
  <si>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</si>
  <si>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</si>
  <si>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</si>
  <si>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</si>
  <si>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</si>
  <si>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</si>
  <si>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</si>
  <si>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</si>
  <si>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</si>
  <si>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</si>
  <si>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</si>
  <si>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</si>
  <si>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</si>
  <si>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</si>
  <si>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</si>
  <si>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</si>
  <si>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</si>
  <si>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</si>
  <si>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</si>
  <si>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</si>
  <si>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</si>
  <si>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</si>
  <si>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</si>
  <si>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</si>
  <si>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</si>
  <si>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</si>
  <si>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</si>
  <si>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</si>
  <si>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</si>
  <si>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</si>
  <si>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</si>
  <si>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</si>
  <si>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</si>
  <si>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</si>
  <si>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</si>
  <si>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</si>
  <si>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</si>
  <si>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</si>
  <si>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</si>
  <si>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</si>
  <si>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</si>
  <si>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</si>
  <si>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</si>
  <si>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</si>
  <si>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</si>
  <si>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</si>
  <si>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</si>
  <si>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</si>
  <si>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</si>
  <si>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</si>
  <si>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</si>
  <si>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</si>
  <si>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</si>
  <si>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</si>
  <si>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</si>
  <si>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</si>
  <si>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</si>
  <si>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</si>
  <si>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</si>
  <si>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</si>
  <si>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</si>
  <si>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</si>
  <si>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</si>
  <si>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</si>
  <si>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</si>
  <si>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</si>
  <si>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</si>
  <si>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</si>
  <si>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</si>
  <si>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</si>
  <si>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</si>
  <si>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</si>
  <si>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</si>
  <si>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</si>
  <si>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</si>
  <si>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</si>
  <si>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</si>
  <si>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</si>
  <si>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</si>
  <si>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</si>
  <si>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</si>
  <si>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</si>
  <si>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</si>
  <si>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</si>
  <si>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</si>
  <si>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</si>
  <si>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</si>
  <si>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</si>
  <si>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</si>
  <si>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</si>
  <si>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</si>
  <si>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</si>
  <si>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</si>
  <si>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</si>
  <si>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</si>
  <si>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</si>
  <si>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</si>
  <si>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</si>
  <si>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</si>
  <si>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</si>
  <si>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</si>
  <si>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</si>
  <si>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</si>
  <si>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</si>
  <si>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</si>
  <si>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</si>
  <si>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</si>
  <si>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</si>
  <si>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</si>
  <si>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</si>
  <si>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</si>
  <si>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</si>
  <si>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</si>
  <si>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</si>
  <si>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</si>
  <si>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</si>
  <si>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</si>
  <si>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</si>
  <si>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</si>
  <si>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</si>
  <si>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</si>
  <si>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</si>
  <si>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</si>
  <si>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</si>
  <si>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</si>
  <si>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</si>
  <si>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</si>
  <si>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</si>
  <si>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</si>
  <si>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</si>
  <si>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</si>
  <si>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</si>
  <si>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</si>
  <si>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</si>
  <si>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</si>
  <si>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</si>
  <si>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</si>
  <si>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</si>
  <si>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</si>
  <si>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</si>
  <si>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</si>
  <si>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</si>
  <si>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</si>
  <si>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</si>
  <si>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</si>
  <si>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</si>
  <si>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</si>
  <si>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</si>
  <si>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</si>
  <si>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</si>
  <si>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</si>
  <si>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</si>
  <si>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</si>
  <si>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</si>
  <si>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</si>
  <si>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</si>
  <si>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</si>
  <si>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</si>
  <si>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</si>
  <si>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</si>
  <si>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</si>
  <si>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</si>
  <si>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</si>
  <si>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</si>
  <si>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</si>
  <si>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</si>
  <si>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</si>
  <si>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</si>
  <si>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</si>
  <si>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</si>
  <si>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</si>
  <si>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</si>
  <si>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</si>
  <si>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</si>
  <si>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</si>
  <si>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</si>
  <si>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</si>
  <si>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</si>
  <si>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</si>
  <si>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</si>
  <si>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</si>
  <si>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</si>
  <si>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</si>
  <si>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</si>
  <si>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</si>
  <si>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</si>
  <si>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</si>
  <si>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</si>
  <si>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</si>
  <si>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</si>
  <si>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</si>
  <si>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</si>
  <si>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</si>
  <si>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</si>
  <si>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</si>
  <si>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</si>
  <si>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</si>
  <si>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</si>
  <si>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</si>
  <si>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</si>
  <si>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</si>
  <si>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</si>
  <si>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</si>
  <si>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</si>
  <si>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</si>
  <si>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</si>
  <si>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</si>
  <si>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</si>
  <si>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</si>
  <si>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</si>
  <si>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</si>
  <si>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</si>
  <si>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</si>
  <si>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</si>
  <si>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</si>
  <si>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</si>
  <si>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</si>
  <si>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</si>
  <si>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</si>
  <si>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</si>
  <si>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</si>
  <si>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</si>
  <si>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</si>
  <si>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</si>
  <si>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</si>
  <si>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</si>
  <si>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</si>
  <si>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</si>
  <si>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</si>
  <si>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</si>
  <si>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</si>
  <si>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</si>
  <si>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</si>
  <si>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</si>
  <si>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</si>
  <si>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</si>
  <si>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</si>
  <si>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</si>
  <si>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</si>
  <si>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</si>
  <si>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</si>
  <si>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</si>
  <si>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</si>
  <si>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</si>
  <si>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</si>
  <si>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</si>
  <si>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</si>
  <si>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</si>
  <si>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</si>
  <si>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</si>
  <si>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</si>
  <si>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</si>
  <si>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</si>
  <si>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</si>
  <si>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</si>
  <si>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</si>
  <si>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</si>
  <si>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</si>
  <si>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</si>
  <si>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</si>
  <si>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</si>
  <si>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</si>
  <si>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</si>
  <si>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</si>
  <si>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</si>
  <si>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</si>
  <si>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</si>
  <si>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</si>
  <si>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</si>
  <si>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</si>
  <si>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</si>
  <si>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</si>
  <si>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</si>
  <si>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</si>
  <si>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</si>
  <si>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</si>
  <si>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</si>
  <si>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</si>
  <si>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</si>
  <si>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</si>
  <si>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</si>
  <si>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</si>
  <si>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</si>
  <si>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</si>
  <si>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</si>
  <si>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</si>
  <si>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</si>
  <si>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</si>
  <si>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</si>
  <si>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</si>
  <si>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</si>
  <si>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</si>
  <si>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</si>
  <si>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</si>
  <si>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</si>
  <si>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</si>
  <si>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</si>
  <si>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</si>
  <si>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</si>
  <si>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</si>
  <si>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</si>
  <si>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</si>
  <si>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</si>
  <si>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</si>
  <si>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</si>
  <si>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</si>
  <si>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</si>
  <si>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</si>
  <si>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</si>
  <si>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</si>
  <si>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</si>
  <si>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</si>
  <si>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</si>
  <si>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</si>
  <si>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</si>
  <si>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</si>
  <si>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</si>
  <si>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</si>
  <si>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</si>
  <si>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</si>
  <si>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</si>
  <si>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</si>
  <si>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</si>
  <si>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</si>
  <si>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</si>
  <si>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</si>
  <si>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</si>
  <si>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</si>
  <si>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</si>
  <si>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</si>
  <si>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</si>
  <si>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</si>
  <si>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</si>
  <si>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</si>
  <si>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</si>
  <si>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</si>
  <si>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</si>
  <si>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</si>
  <si>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</si>
  <si>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</si>
  <si>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</si>
  <si>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</si>
  <si>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</si>
  <si>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</si>
  <si>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</si>
  <si>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</si>
  <si>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</si>
  <si>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</si>
  <si>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</si>
  <si>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</si>
  <si>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</si>
  <si>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</si>
  <si>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</si>
  <si>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</si>
  <si>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</si>
  <si>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</si>
  <si>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</si>
  <si>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</si>
  <si>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</si>
  <si>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</si>
  <si>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</si>
  <si>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</si>
  <si>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</si>
  <si>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</si>
  <si>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</si>
  <si>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</si>
  <si>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</si>
  <si>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</si>
  <si>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</si>
  <si>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</si>
  <si>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</si>
  <si>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</si>
  <si>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</si>
  <si>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</si>
  <si>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</si>
  <si>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</si>
  <si>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</si>
  <si>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</si>
  <si>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</si>
  <si>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</si>
  <si>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</si>
  <si>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</si>
  <si>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</si>
  <si>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</si>
  <si>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</si>
  <si>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</si>
  <si>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</si>
  <si>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</si>
  <si>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</si>
  <si>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</si>
  <si>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</si>
  <si>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</si>
  <si>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</si>
  <si>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</si>
  <si>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</si>
  <si>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</si>
  <si>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</si>
  <si>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</si>
  <si>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</si>
  <si>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</si>
  <si>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</si>
  <si>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</si>
  <si>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</si>
  <si>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</si>
  <si>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</si>
  <si>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</si>
  <si>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</si>
  <si>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</si>
  <si>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</si>
  <si>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</si>
  <si>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</si>
  <si>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</si>
  <si>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</si>
  <si>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</si>
  <si>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</si>
  <si>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</si>
  <si>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</si>
  <si>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</si>
  <si>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</si>
  <si>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</si>
  <si>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</si>
  <si>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</si>
  <si>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</si>
  <si>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</si>
  <si>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</si>
  <si>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</si>
  <si>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</si>
  <si>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</si>
  <si>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</si>
  <si>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</si>
  <si>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</si>
  <si>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</si>
  <si>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</si>
  <si>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</si>
  <si>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</si>
  <si>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</si>
  <si>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</si>
  <si>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</si>
  <si>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</si>
  <si>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</si>
  <si>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</si>
  <si>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</si>
  <si>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</si>
  <si>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</si>
  <si>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</si>
  <si>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</si>
  <si>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</si>
  <si>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</si>
  <si>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</si>
  <si>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</si>
  <si>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</si>
  <si>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</si>
  <si>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</si>
  <si>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</si>
  <si>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</si>
  <si>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</si>
  <si>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</si>
  <si>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</si>
  <si>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</si>
  <si>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</si>
  <si>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</si>
  <si>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</si>
  <si>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</si>
  <si>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</si>
  <si>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</si>
  <si>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</si>
  <si>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</si>
  <si>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</si>
  <si>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</si>
  <si>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</si>
  <si>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</si>
  <si>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</si>
  <si>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</si>
  <si>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</si>
  <si>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</si>
  <si>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</si>
  <si>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</si>
  <si>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</si>
  <si>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</si>
  <si>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</si>
  <si>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</si>
  <si>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</si>
  <si>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</si>
  <si>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</si>
  <si>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</si>
  <si>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</si>
  <si>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</si>
  <si>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</si>
  <si>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</si>
  <si>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</si>
  <si>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</si>
  <si>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</si>
  <si>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</si>
  <si>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</si>
  <si>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</si>
  <si>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</si>
  <si>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</si>
  <si>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</si>
  <si>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</si>
  <si>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</si>
  <si>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</si>
  <si>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</si>
  <si>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</si>
  <si>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</si>
  <si>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</si>
  <si>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</si>
  <si>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</si>
  <si>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</si>
  <si>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</si>
  <si>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</si>
  <si>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</si>
  <si>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</si>
  <si>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</si>
  <si>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</si>
  <si>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</si>
  <si>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</si>
  <si>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</si>
  <si>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</si>
  <si>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</si>
  <si>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</si>
  <si>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</si>
  <si>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</si>
  <si>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</si>
  <si>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</si>
  <si>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</si>
  <si>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</si>
  <si>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</si>
  <si>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</si>
  <si>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</si>
  <si>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</si>
  <si>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</si>
  <si>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</si>
  <si>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</si>
  <si>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</si>
  <si>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</si>
  <si>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</si>
  <si>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</si>
  <si>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</si>
  <si>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</si>
  <si>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</si>
  <si>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</si>
  <si>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</si>
  <si>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</si>
  <si>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</si>
  <si>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</si>
  <si>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</si>
  <si>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</si>
  <si>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</si>
  <si>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</si>
  <si>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</si>
  <si>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</si>
  <si>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</si>
  <si>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</si>
  <si>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</si>
  <si>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</si>
  <si>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</si>
  <si>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</si>
  <si>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</si>
  <si>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</si>
  <si>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</si>
  <si>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</si>
  <si>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</si>
  <si>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</si>
  <si>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</si>
  <si>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</si>
  <si>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</si>
  <si>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</si>
  <si>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</si>
  <si>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</si>
  <si>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</si>
  <si>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</si>
  <si>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</si>
  <si>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</si>
  <si>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</si>
  <si>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</si>
  <si>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</si>
  <si>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</si>
  <si>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</si>
  <si>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</si>
  <si>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</si>
  <si>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</si>
  <si>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</si>
  <si>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</si>
  <si>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</si>
  <si>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</si>
  <si>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</si>
  <si>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</si>
  <si>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</si>
  <si>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</si>
  <si>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</si>
  <si>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</si>
  <si>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</si>
  <si>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</si>
  <si>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</si>
  <si>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</si>
  <si>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</si>
  <si>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</si>
  <si>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</si>
  <si>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</si>
  <si>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</si>
  <si>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</si>
  <si>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</si>
  <si>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</si>
  <si>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</si>
  <si>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</si>
  <si>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</si>
  <si>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</si>
  <si>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</si>
  <si>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</si>
  <si>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</si>
  <si>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</si>
  <si>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</si>
  <si>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</si>
  <si>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</si>
  <si>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</si>
  <si>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</si>
  <si>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</si>
  <si>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</si>
  <si>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</si>
  <si>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</si>
  <si>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</si>
  <si>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</si>
  <si>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</si>
  <si>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</si>
  <si>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</si>
  <si>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</si>
  <si>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</si>
  <si>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</si>
  <si>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</si>
  <si>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</si>
  <si>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</si>
  <si>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</si>
  <si>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</si>
  <si>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</si>
  <si>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</si>
  <si>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</si>
  <si>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</si>
  <si>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</si>
  <si>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</si>
  <si>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</si>
  <si>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</si>
  <si>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</si>
  <si>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</si>
  <si>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</si>
  <si>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</si>
  <si>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</si>
  <si>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</si>
  <si>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</si>
  <si>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</si>
  <si>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</si>
  <si>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</si>
  <si>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</si>
  <si>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</si>
  <si>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</si>
  <si>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</si>
  <si>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</si>
  <si>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</si>
  <si>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</si>
  <si>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</si>
  <si>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</si>
  <si>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</si>
  <si>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</si>
  <si>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</si>
  <si>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</si>
  <si>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</si>
  <si>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</si>
  <si>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</si>
  <si>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</si>
  <si>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</si>
  <si>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</si>
  <si>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</si>
  <si>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</si>
  <si>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</si>
  <si>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</si>
  <si>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</si>
  <si>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</si>
  <si>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</si>
  <si>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</si>
  <si>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</si>
  <si>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</si>
  <si>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</si>
  <si>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</si>
  <si>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</si>
  <si>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</si>
  <si>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</si>
  <si>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</si>
  <si>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</si>
  <si>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</si>
  <si>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</si>
  <si>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</si>
  <si>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</si>
  <si>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</si>
  <si>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</si>
  <si>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</si>
  <si>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</si>
  <si>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</si>
  <si>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</si>
  <si>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</si>
  <si>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</si>
  <si>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</si>
  <si>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</si>
  <si>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</si>
  <si>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</si>
  <si>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</si>
  <si>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</si>
  <si>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</si>
  <si>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</si>
  <si>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</si>
  <si>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</si>
  <si>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</si>
  <si>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</si>
  <si>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</si>
  <si>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</si>
  <si>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</si>
  <si>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</si>
  <si>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</si>
  <si>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</si>
  <si>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</si>
  <si>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</si>
  <si>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</si>
  <si>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</si>
  <si>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</si>
  <si>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</si>
  <si>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</si>
  <si>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</si>
  <si>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</si>
  <si>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</si>
  <si>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</si>
  <si>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</si>
  <si>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</si>
  <si>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</si>
  <si>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</si>
  <si>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</si>
  <si>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</si>
  <si>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</si>
  <si>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</si>
  <si>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</si>
  <si>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</si>
  <si>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</si>
  <si>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</si>
  <si>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</si>
  <si>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</si>
  <si>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</si>
  <si>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</si>
  <si>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</si>
  <si>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</si>
  <si>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</si>
  <si>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</si>
  <si>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</si>
  <si>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</si>
  <si>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</si>
  <si>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</si>
  <si>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</si>
  <si>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</si>
  <si>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</si>
  <si>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</si>
  <si>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</si>
  <si>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</si>
  <si>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</si>
  <si>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</si>
  <si>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</si>
  <si>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</si>
  <si>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</si>
  <si>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</si>
  <si>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</si>
  <si>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</si>
  <si>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</si>
  <si>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</si>
  <si>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</si>
  <si>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</si>
  <si>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</si>
  <si>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</si>
  <si>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</si>
  <si>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</si>
  <si>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</si>
  <si>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</si>
  <si>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</si>
  <si>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</si>
  <si>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</si>
  <si>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</si>
  <si>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</si>
  <si>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</si>
  <si>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</si>
  <si>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</si>
  <si>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</si>
  <si>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</si>
  <si>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</si>
  <si>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</si>
  <si>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</si>
  <si>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</si>
  <si>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</si>
  <si>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</si>
  <si>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</si>
  <si>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</si>
  <si>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</si>
  <si>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</si>
  <si>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</si>
  <si>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</si>
  <si>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</si>
  <si>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</si>
  <si>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</si>
  <si>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</si>
  <si>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</si>
  <si>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</si>
  <si>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</si>
  <si>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</si>
  <si>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</si>
  <si>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</si>
  <si>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</si>
  <si>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</si>
  <si>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</si>
  <si>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</si>
  <si>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</si>
  <si>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</si>
  <si>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</si>
  <si>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</si>
  <si>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</si>
  <si>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</si>
  <si>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</si>
  <si>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</si>
  <si>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</si>
  <si>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</si>
  <si>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</si>
  <si>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</si>
  <si>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</si>
  <si>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</si>
  <si>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</si>
  <si>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</si>
  <si>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</si>
  <si>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</si>
  <si>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</si>
  <si>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</si>
  <si>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</si>
  <si>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</si>
  <si>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</si>
  <si>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</si>
  <si>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</si>
  <si>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</si>
  <si>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</si>
  <si>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</si>
  <si>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</si>
  <si>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</si>
  <si>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</si>
  <si>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</si>
  <si>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</si>
  <si>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</si>
  <si>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</si>
  <si>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</si>
  <si>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</si>
  <si>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</si>
  <si>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</si>
  <si>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</si>
  <si>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</si>
  <si>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</si>
  <si>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</si>
  <si>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</si>
  <si>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</si>
  <si>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</si>
  <si>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</si>
  <si>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</si>
  <si>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</si>
  <si>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</si>
  <si>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</si>
  <si>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</si>
  <si>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</si>
  <si>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</si>
  <si>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</si>
  <si>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</si>
  <si>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</si>
  <si>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</si>
  <si>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</si>
  <si>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</si>
  <si>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</si>
  <si>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</si>
  <si>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</si>
  <si>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</si>
  <si>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</si>
  <si>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</si>
  <si>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</si>
  <si>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</si>
  <si>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</si>
  <si>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</si>
  <si>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</si>
  <si>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</si>
  <si>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</si>
  <si>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</si>
  <si>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</si>
  <si>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</si>
  <si>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</si>
  <si>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</si>
  <si>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</si>
  <si>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</si>
  <si>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</si>
  <si>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</si>
  <si>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</si>
  <si>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</si>
  <si>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</si>
  <si>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</si>
  <si>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</si>
  <si>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</si>
  <si>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</si>
  <si>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</si>
  <si>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</si>
  <si>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</si>
  <si>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</si>
  <si>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</si>
  <si>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</si>
  <si>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</si>
  <si>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</si>
  <si>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</si>
  <si>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</si>
  <si>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</si>
  <si>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</si>
  <si>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</si>
  <si>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</si>
  <si>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</si>
  <si>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</si>
  <si>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</si>
  <si>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</si>
  <si>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</si>
  <si>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</si>
  <si>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</si>
  <si>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</si>
  <si>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</si>
  <si>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</si>
  <si>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</si>
  <si>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</si>
  <si>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</si>
  <si>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</si>
  <si>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</si>
  <si>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</si>
  <si>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</si>
  <si>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</si>
  <si>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</si>
  <si>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</si>
  <si>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</si>
  <si>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</si>
  <si>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</si>
  <si>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</si>
  <si>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</si>
  <si>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</si>
  <si>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</si>
  <si>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</si>
  <si>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</si>
  <si>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</si>
  <si>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</si>
  <si>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</si>
  <si>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</si>
  <si>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</si>
  <si>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</si>
  <si>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</si>
  <si>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</si>
  <si>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</si>
  <si>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</si>
  <si>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</si>
  <si>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</si>
  <si>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</si>
  <si>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</si>
  <si>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</si>
  <si>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</si>
  <si>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</si>
  <si>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</si>
  <si>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</si>
  <si>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</si>
  <si>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</si>
  <si>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</si>
  <si>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</si>
  <si>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</si>
  <si>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</si>
  <si>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</si>
  <si>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</si>
  <si>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</si>
  <si>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</si>
  <si>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</si>
  <si>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</si>
  <si>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</si>
  <si>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</si>
  <si>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</si>
  <si>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</si>
  <si>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</si>
  <si>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</si>
  <si>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</si>
  <si>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</si>
  <si>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</si>
  <si>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</si>
  <si>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</si>
  <si>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</si>
  <si>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</si>
  <si>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</si>
  <si>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</si>
  <si>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</si>
  <si>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</si>
  <si>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</si>
  <si>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</si>
  <si>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</si>
  <si>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</si>
  <si>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</si>
  <si>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</si>
  <si>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</si>
  <si>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</si>
  <si>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</si>
  <si>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</si>
  <si>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</si>
  <si>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</si>
  <si>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</si>
  <si>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</si>
  <si>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</si>
  <si>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</si>
  <si>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</si>
  <si>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</si>
  <si>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</si>
  <si>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</si>
  <si>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</si>
  <si>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</si>
  <si>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</si>
  <si>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</si>
  <si>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</si>
  <si>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</si>
  <si>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</si>
  <si>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</si>
  <si>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</si>
  <si>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</si>
  <si>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</si>
  <si>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</si>
  <si>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</si>
  <si>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</si>
  <si>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</si>
  <si>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</si>
  <si>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</si>
  <si>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</si>
  <si>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</si>
  <si>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</si>
  <si>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</si>
  <si>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</si>
  <si>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</si>
  <si>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</si>
  <si>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</si>
  <si>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</si>
  <si>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</si>
  <si>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</si>
  <si>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</si>
  <si>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</si>
  <si>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</si>
  <si>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</si>
  <si>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</si>
  <si>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</si>
  <si>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</si>
  <si>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</si>
  <si>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</si>
  <si>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</si>
  <si>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</si>
  <si>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</si>
  <si>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</si>
  <si>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</si>
  <si>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</si>
  <si>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</si>
  <si>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</si>
  <si>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</si>
  <si>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</si>
  <si>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</si>
  <si>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</si>
  <si>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</si>
  <si>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</si>
  <si>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</si>
  <si>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</si>
  <si>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</si>
  <si>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</si>
  <si>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</si>
  <si>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</si>
  <si>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</si>
  <si>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</si>
  <si>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</si>
  <si>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</si>
  <si>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</si>
  <si>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</si>
  <si>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</si>
  <si>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</si>
  <si>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</si>
  <si>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</si>
  <si>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</si>
  <si>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</si>
  <si>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</si>
  <si>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</si>
  <si>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</si>
  <si>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</si>
  <si>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</si>
  <si>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</si>
  <si>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</si>
  <si>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</si>
  <si>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</si>
  <si>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</si>
  <si>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</si>
  <si>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</si>
  <si>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</si>
  <si>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</si>
  <si>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</si>
  <si>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</si>
  <si>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</si>
  <si>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</si>
  <si>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</si>
  <si>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</si>
  <si>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</si>
  <si>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</si>
  <si>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</si>
  <si>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</si>
  <si>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</si>
  <si>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</si>
  <si>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</si>
  <si>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</si>
  <si>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</si>
  <si>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</si>
  <si>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</si>
  <si>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</si>
  <si>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</si>
  <si>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</si>
  <si>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</si>
  <si>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</si>
  <si>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</si>
  <si>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</si>
  <si>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</si>
  <si>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</si>
  <si>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</si>
  <si>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</si>
  <si>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</si>
  <si>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</si>
  <si>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</si>
  <si>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</si>
  <si>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</si>
  <si>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</si>
  <si>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</si>
  <si>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</si>
  <si>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</si>
  <si>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</si>
  <si>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</si>
  <si>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</si>
  <si>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</si>
  <si>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</si>
  <si>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</si>
  <si>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</si>
  <si>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</si>
  <si>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</si>
  <si>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</si>
  <si>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</si>
  <si>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</si>
  <si>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</si>
  <si>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</si>
  <si>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</si>
  <si>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</si>
  <si>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</si>
  <si>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</si>
  <si>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</si>
  <si>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</si>
  <si>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</si>
  <si>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</si>
  <si>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</si>
  <si>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</si>
  <si>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</si>
  <si>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</si>
  <si>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</si>
  <si>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</si>
  <si>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</si>
  <si>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</si>
  <si>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</si>
  <si>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</si>
  <si>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</si>
  <si>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</si>
  <si>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</si>
  <si>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</si>
  <si>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</si>
  <si>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</si>
  <si>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</si>
  <si>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</si>
  <si>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</si>
  <si>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</si>
  <si>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</si>
  <si>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</si>
  <si>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</si>
  <si>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</si>
  <si>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</si>
  <si>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</si>
  <si>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</si>
  <si>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</si>
  <si>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</si>
  <si>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</si>
  <si>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</si>
  <si>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</si>
  <si>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</si>
  <si>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</si>
  <si>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</si>
  <si>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</si>
  <si>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</si>
  <si>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</si>
  <si>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</si>
  <si>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</si>
  <si>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</si>
  <si>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</si>
  <si>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</si>
  <si>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</si>
  <si>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</si>
  <si>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</si>
  <si>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</si>
  <si>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</si>
  <si>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</si>
  <si>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</si>
  <si>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</si>
  <si>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</si>
  <si>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</si>
  <si>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</si>
  <si>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</si>
  <si>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</si>
  <si>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</si>
  <si>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</si>
  <si>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</si>
  <si>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</si>
  <si>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</si>
  <si>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</si>
  <si>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</si>
  <si>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</si>
  <si>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</si>
  <si>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</si>
  <si>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</si>
  <si>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</si>
  <si>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</si>
  <si>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</si>
  <si>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</si>
  <si>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</si>
  <si>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</si>
  <si>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</si>
  <si>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</si>
  <si>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</si>
  <si>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</si>
  <si>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</si>
  <si>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</si>
  <si>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</si>
  <si>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</si>
  <si>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</si>
  <si>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</si>
  <si>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</si>
  <si>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</si>
  <si>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</si>
  <si>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</si>
  <si>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</si>
  <si>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</si>
  <si>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</si>
  <si>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</si>
  <si>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</si>
  <si>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</si>
  <si>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</si>
  <si>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</si>
  <si>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</si>
  <si>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</si>
  <si>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</si>
  <si>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</si>
  <si>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</si>
  <si>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</si>
  <si>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</si>
  <si>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</si>
  <si>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</si>
  <si>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</si>
  <si>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</si>
  <si>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</si>
  <si>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</si>
  <si>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</si>
  <si>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</si>
  <si>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</si>
  <si>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</si>
  <si>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</si>
  <si>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</si>
  <si>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</si>
  <si>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</si>
  <si>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</si>
  <si>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</si>
  <si>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</si>
  <si>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</si>
  <si>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</si>
  <si>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</si>
  <si>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</si>
  <si>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</si>
  <si>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</si>
  <si>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</si>
  <si>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</si>
  <si>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</si>
  <si>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</si>
  <si>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</si>
  <si>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</si>
  <si>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</si>
  <si>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</si>
  <si>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</si>
  <si>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</si>
  <si>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</si>
  <si>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</si>
  <si>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</si>
  <si>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</si>
  <si>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</si>
  <si>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</si>
  <si>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</si>
  <si>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</si>
  <si>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</si>
  <si>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</si>
  <si>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</si>
  <si>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</si>
  <si>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</si>
  <si>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</si>
  <si>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</si>
  <si>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</si>
  <si>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</si>
  <si>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</si>
  <si>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</si>
  <si>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</si>
  <si>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</si>
  <si>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</si>
  <si>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</si>
  <si>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</si>
  <si>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</si>
  <si>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</si>
  <si>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</si>
  <si>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</si>
  <si>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</si>
  <si>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</si>
  <si>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</si>
  <si>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</si>
  <si>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</si>
  <si>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</si>
  <si>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</si>
  <si>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</si>
  <si>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</si>
  <si>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</si>
  <si>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</si>
  <si>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</si>
  <si>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</si>
  <si>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</si>
  <si>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</si>
  <si>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</si>
  <si>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</si>
  <si>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</si>
  <si>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</si>
  <si>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</si>
  <si>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</si>
  <si>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</si>
  <si>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</si>
  <si>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</si>
  <si>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</si>
  <si>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</si>
  <si>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</si>
  <si>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</si>
  <si>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</si>
  <si>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</si>
  <si>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</si>
  <si>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</si>
  <si>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</si>
  <si>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</si>
  <si>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</si>
  <si>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</si>
  <si>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</si>
  <si>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</si>
  <si>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</si>
  <si>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</si>
  <si>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</si>
  <si>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</si>
  <si>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</si>
  <si>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</si>
  <si>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</si>
  <si>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</si>
  <si>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</si>
  <si>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</si>
  <si>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</si>
  <si>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</si>
  <si>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</si>
  <si>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</si>
  <si>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</si>
  <si>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</si>
  <si>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</si>
  <si>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</si>
  <si>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</si>
  <si>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</si>
  <si>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</si>
  <si>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</si>
  <si>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</si>
  <si>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</si>
  <si>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</si>
  <si>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</si>
  <si>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</si>
  <si>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</si>
  <si>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</si>
  <si>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</si>
  <si>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</si>
  <si>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</si>
  <si>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</si>
  <si>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</si>
  <si>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</si>
  <si>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</si>
  <si>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</si>
  <si>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</si>
  <si>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</si>
  <si>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</si>
  <si>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</si>
  <si>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</si>
  <si>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</si>
  <si>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</si>
  <si>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</si>
  <si>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</si>
  <si>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</si>
  <si>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</si>
  <si>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</si>
  <si>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</si>
  <si>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</si>
  <si>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</si>
  <si>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</si>
  <si>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</si>
  <si>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</si>
  <si>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</si>
  <si>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</si>
  <si>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</si>
  <si>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</si>
  <si>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</si>
  <si>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</si>
  <si>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</si>
  <si>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</si>
  <si>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</si>
  <si>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</si>
  <si>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</si>
  <si>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</si>
  <si>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</si>
  <si>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</si>
  <si>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</si>
  <si>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</si>
  <si>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</si>
  <si>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</si>
  <si>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</si>
  <si>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</si>
  <si>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</si>
  <si>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</si>
  <si>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</si>
  <si>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</si>
  <si>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</si>
  <si>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</si>
  <si>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</si>
  <si>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</si>
  <si>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</si>
  <si>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</si>
  <si>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</si>
  <si>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</si>
  <si>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</si>
  <si>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</si>
  <si>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</si>
  <si>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</si>
  <si>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</si>
  <si>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</si>
  <si>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</si>
  <si>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</si>
  <si>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</si>
  <si>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</si>
  <si>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</si>
  <si>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</si>
  <si>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</si>
  <si>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</si>
  <si>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</si>
  <si>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</si>
  <si>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</si>
  <si>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</si>
  <si>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</si>
  <si>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</si>
  <si>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</si>
  <si>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</si>
  <si>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</si>
  <si>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</si>
  <si>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</si>
  <si>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</si>
  <si>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</si>
  <si>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</si>
  <si>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</si>
  <si>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</si>
  <si>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</si>
  <si>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</si>
  <si>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</si>
  <si>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</si>
  <si>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</si>
  <si>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</si>
  <si>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</si>
  <si>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</si>
  <si>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</si>
  <si>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</si>
  <si>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</si>
  <si>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</si>
  <si>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</si>
  <si>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</si>
  <si>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</si>
  <si>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</si>
  <si>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</si>
  <si>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</si>
  <si>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</si>
  <si>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</si>
  <si>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</si>
  <si>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</si>
  <si>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</si>
  <si>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</si>
  <si>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</si>
  <si>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</si>
  <si>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</si>
  <si>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</si>
  <si>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</si>
  <si>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</si>
  <si>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</si>
  <si>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</si>
  <si>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</si>
  <si>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</si>
  <si>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</si>
  <si>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</si>
  <si>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</si>
  <si>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</si>
  <si>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</si>
  <si>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</si>
  <si>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</si>
  <si>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</si>
  <si>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</si>
  <si>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</si>
  <si>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</si>
  <si>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</si>
  <si>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</si>
  <si>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</si>
  <si>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</si>
  <si>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</si>
  <si>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</si>
  <si>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</si>
  <si>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</si>
  <si>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</si>
  <si>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</si>
  <si>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</si>
  <si>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</si>
  <si>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</si>
  <si>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</si>
  <si>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</si>
  <si>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</si>
  <si>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</si>
  <si>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</si>
  <si>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</si>
  <si>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</si>
  <si>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</si>
  <si>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</si>
  <si>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</si>
  <si>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</si>
  <si>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</si>
  <si>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</si>
  <si>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</si>
  <si>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</si>
  <si>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</si>
  <si>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</si>
  <si>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</si>
  <si>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</si>
  <si>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</si>
  <si>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</si>
  <si>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</si>
  <si>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</si>
  <si>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</si>
  <si>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</si>
  <si>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</si>
  <si>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</si>
  <si>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</si>
  <si>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</si>
  <si>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</si>
  <si>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</si>
  <si>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</si>
  <si>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</si>
  <si>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</si>
  <si>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</si>
  <si>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</si>
  <si>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</si>
  <si>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</si>
  <si>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</si>
  <si>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</si>
  <si>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</si>
  <si>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</si>
  <si>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</si>
  <si>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</si>
  <si>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</si>
  <si>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</si>
  <si>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</si>
  <si>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</si>
  <si>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</si>
  <si>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</si>
  <si>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</si>
  <si>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</si>
  <si>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</si>
  <si>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</si>
  <si>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</si>
  <si>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</si>
  <si>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</si>
  <si>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</si>
  <si>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</si>
  <si>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</si>
  <si>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</si>
  <si>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</si>
  <si>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</si>
  <si>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</si>
  <si>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</si>
  <si>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</si>
  <si>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</si>
  <si>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</si>
  <si>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</si>
  <si>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</si>
  <si>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</si>
  <si>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</si>
  <si>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</si>
  <si>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</si>
  <si>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</si>
  <si>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</si>
  <si>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</si>
  <si>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</si>
  <si>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</si>
  <si>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</si>
  <si>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</si>
  <si>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</si>
  <si>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</si>
  <si>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</si>
  <si>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</si>
  <si>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</si>
  <si>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</si>
  <si>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</si>
  <si>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</si>
  <si>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</si>
  <si>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</si>
  <si>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</si>
  <si>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</si>
  <si>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</si>
  <si>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</si>
  <si>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</si>
  <si>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</si>
  <si>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</si>
  <si>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</si>
  <si>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</si>
  <si>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</si>
  <si>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</si>
  <si>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</si>
  <si>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</si>
  <si>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</si>
  <si>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</si>
  <si>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</si>
  <si>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</si>
  <si>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</si>
  <si>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</si>
  <si>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</si>
  <si>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</si>
  <si>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</si>
  <si>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</si>
  <si>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</si>
  <si>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</si>
  <si>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</si>
  <si>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</si>
  <si>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</si>
  <si>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</si>
  <si>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</si>
  <si>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</si>
  <si>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</si>
  <si>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</si>
  <si>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</si>
  <si>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</si>
  <si>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</si>
  <si>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</si>
  <si>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</si>
  <si>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</si>
  <si>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</si>
  <si>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</si>
  <si>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</si>
  <si>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</si>
  <si>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</si>
  <si>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</si>
  <si>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</si>
  <si>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</si>
  <si>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</si>
  <si>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</si>
  <si>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</si>
  <si>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</si>
  <si>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</si>
  <si>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</si>
  <si>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</si>
  <si>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</si>
  <si>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</si>
  <si>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</si>
  <si>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</si>
  <si>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</si>
  <si>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</si>
  <si>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</si>
  <si>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</si>
  <si>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</si>
  <si>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</si>
  <si>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</si>
  <si>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</si>
  <si>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</si>
  <si>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</si>
  <si>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</si>
  <si>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</si>
  <si>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</si>
  <si>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</si>
  <si>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</si>
  <si>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</si>
  <si>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</si>
  <si>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</si>
  <si>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</si>
  <si>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</si>
  <si>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</si>
  <si>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</si>
  <si>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</si>
  <si>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</si>
  <si>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</si>
  <si>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</si>
  <si>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</si>
  <si>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</si>
  <si>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</si>
  <si>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</si>
  <si>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</si>
  <si>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</si>
  <si>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</si>
  <si>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</si>
  <si>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</si>
  <si>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</si>
  <si>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</si>
  <si>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</si>
  <si>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</si>
  <si>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</si>
  <si>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</si>
  <si>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</si>
  <si>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</si>
  <si>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</si>
  <si>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</si>
  <si>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</si>
  <si>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</si>
  <si>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</si>
  <si>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</si>
  <si>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</si>
  <si>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</si>
  <si>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</si>
  <si>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</si>
  <si>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</si>
  <si>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</si>
  <si>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</si>
  <si>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</si>
  <si>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</si>
  <si>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</si>
  <si>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</si>
  <si>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</si>
  <si>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</si>
  <si>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</si>
  <si>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</si>
  <si>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</si>
  <si>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</si>
  <si>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</si>
  <si>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</si>
  <si>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</si>
  <si>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</si>
  <si>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</si>
  <si>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</si>
  <si>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</si>
  <si>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</si>
  <si>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</si>
  <si>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</si>
  <si>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</si>
  <si>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</si>
  <si>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</si>
  <si>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</si>
  <si>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</si>
  <si>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</si>
  <si>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</si>
  <si>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</si>
  <si>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</si>
  <si>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</si>
  <si>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</si>
  <si>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</si>
  <si>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</si>
  <si>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</si>
  <si>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</si>
  <si>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</si>
  <si>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</si>
  <si>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</si>
  <si>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</si>
  <si>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</si>
  <si>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</si>
  <si>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</si>
  <si>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</si>
  <si>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</si>
  <si>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</si>
  <si>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</si>
  <si>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</si>
  <si>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</si>
  <si>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</si>
  <si>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</si>
  <si>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</si>
  <si>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</si>
  <si>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</si>
  <si>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</si>
  <si>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</si>
  <si>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</si>
  <si>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</si>
  <si>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</si>
  <si>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</si>
  <si>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</si>
  <si>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</si>
  <si>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</si>
  <si>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</si>
  <si>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</si>
  <si>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</si>
  <si>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</si>
  <si>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</si>
  <si>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</si>
  <si>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</si>
  <si>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</si>
  <si>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</si>
  <si>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</si>
  <si>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</si>
  <si>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</si>
  <si>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</si>
  <si>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</si>
  <si>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</si>
  <si>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</si>
  <si>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</si>
  <si>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</si>
  <si>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</si>
  <si>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</si>
  <si>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</si>
  <si>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</si>
  <si>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</si>
  <si>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</si>
  <si>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</si>
  <si>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</si>
  <si>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</si>
  <si>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</si>
  <si>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</si>
  <si>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</si>
  <si>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</si>
  <si>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</si>
  <si>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</si>
  <si>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</si>
  <si>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</si>
  <si>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</si>
  <si>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</si>
  <si>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</si>
  <si>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</si>
  <si>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</si>
  <si>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</si>
  <si>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</si>
  <si>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</si>
  <si>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</si>
  <si>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</si>
  <si>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</si>
  <si>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</si>
  <si>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</si>
  <si>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</si>
  <si>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</si>
  <si>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</si>
  <si>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</si>
  <si>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</si>
  <si>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</si>
  <si>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</si>
  <si>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</si>
  <si>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</si>
  <si>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</si>
  <si>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</si>
  <si>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</si>
  <si>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</si>
  <si>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</si>
  <si>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</si>
  <si>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</si>
  <si>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</si>
  <si>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</si>
  <si>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</si>
  <si>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</si>
  <si>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</si>
  <si>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</si>
  <si>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</si>
  <si>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</si>
  <si>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</si>
  <si>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</si>
  <si>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</si>
  <si>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</si>
  <si>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</si>
  <si>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</si>
  <si>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</si>
  <si>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</si>
  <si>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</si>
  <si>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</si>
  <si>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</si>
  <si>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</si>
  <si>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</si>
  <si>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</si>
  <si>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</si>
  <si>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</si>
  <si>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</si>
  <si>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</si>
  <si>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</si>
  <si>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</si>
  <si>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</si>
  <si>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</si>
  <si>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</si>
  <si>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</si>
  <si>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</si>
  <si>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</si>
  <si>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</si>
  <si>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</si>
  <si>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</si>
  <si>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</si>
  <si>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</si>
  <si>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</si>
  <si>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</si>
  <si>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</si>
  <si>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</si>
  <si>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</si>
  <si>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</si>
  <si>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</si>
  <si>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</si>
  <si>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</si>
  <si>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</si>
  <si>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</si>
  <si>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</si>
  <si>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</si>
  <si>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</si>
  <si>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</si>
  <si>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</si>
  <si>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</si>
  <si>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</si>
  <si>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</si>
  <si>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</si>
  <si>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</si>
  <si>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</si>
  <si>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</si>
  <si>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</si>
  <si>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</si>
  <si>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</si>
  <si>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</si>
  <si>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</si>
  <si>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</si>
  <si>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</si>
  <si>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</si>
  <si>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</si>
  <si>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</si>
  <si>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</si>
  <si>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</si>
  <si>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</si>
  <si>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</si>
  <si>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</si>
  <si>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</si>
  <si>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</si>
  <si>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</si>
  <si>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</si>
  <si>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</si>
  <si>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</si>
  <si>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</si>
  <si>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</si>
  <si>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</si>
  <si>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</si>
  <si>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</si>
  <si>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</si>
  <si>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</si>
  <si>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</si>
  <si>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</si>
  <si>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</si>
  <si>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</si>
  <si>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</si>
  <si>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</si>
  <si>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</si>
  <si>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</si>
  <si>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</si>
  <si>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</si>
  <si>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</si>
  <si>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</si>
  <si>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</si>
  <si>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</si>
  <si>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</si>
  <si>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</si>
  <si>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</si>
  <si>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</si>
  <si>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</si>
  <si>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</si>
  <si>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</si>
  <si>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</si>
  <si>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</si>
  <si>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</si>
  <si>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</si>
  <si>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</si>
  <si>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</si>
  <si>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</si>
  <si>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</si>
  <si>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</si>
  <si>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</si>
  <si>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</si>
  <si>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</si>
  <si>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</si>
  <si>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</si>
  <si>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</si>
  <si>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</si>
  <si>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</si>
  <si>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</si>
  <si>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</si>
  <si>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</si>
  <si>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</si>
  <si>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</si>
  <si>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</si>
  <si>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</si>
  <si>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</si>
  <si>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</si>
  <si>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</si>
  <si>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</si>
  <si>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</si>
  <si>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</si>
  <si>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</si>
  <si>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</si>
  <si>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</si>
  <si>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</si>
  <si>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</si>
  <si>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</si>
  <si>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</si>
  <si>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</si>
  <si>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</si>
  <si>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</si>
  <si>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</si>
  <si>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</si>
  <si>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</si>
  <si>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</si>
  <si>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</si>
  <si>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</si>
  <si>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</si>
  <si>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</si>
  <si>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</si>
  <si>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</si>
  <si>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</si>
  <si>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</si>
  <si>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</si>
  <si>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</si>
  <si>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</si>
  <si>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</si>
  <si>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</si>
  <si>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</si>
  <si>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</si>
  <si>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</si>
  <si>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</si>
  <si>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</si>
  <si>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</si>
  <si>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</si>
  <si>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</si>
  <si>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</si>
  <si>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</si>
  <si>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</si>
  <si>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</si>
  <si>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</si>
  <si>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</si>
  <si>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</si>
  <si>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</si>
  <si>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</si>
  <si>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</si>
  <si>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</si>
  <si>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</si>
  <si>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</si>
  <si>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</si>
  <si>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</si>
  <si>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</si>
  <si>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</si>
  <si>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</si>
  <si>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</si>
  <si>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</si>
  <si>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</si>
  <si>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</si>
  <si>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</si>
  <si>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</si>
  <si>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</si>
  <si>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</si>
  <si>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</si>
  <si>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</si>
  <si>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</si>
  <si>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</si>
  <si>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</si>
  <si>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</si>
  <si>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</si>
  <si>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</si>
  <si>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</si>
  <si>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</si>
  <si>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</si>
  <si>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</si>
  <si>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</si>
  <si>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</si>
  <si>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</si>
  <si>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</si>
  <si>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</si>
  <si>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</si>
  <si>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</si>
  <si>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</si>
  <si>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</si>
  <si>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</si>
  <si>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</si>
  <si>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</si>
  <si>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</si>
  <si>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</si>
  <si>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</si>
  <si>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</si>
  <si>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</si>
  <si>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</si>
  <si>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</si>
  <si>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</si>
  <si>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</si>
  <si>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</si>
  <si>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</si>
  <si>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</si>
  <si>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</si>
  <si>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</si>
  <si>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</si>
  <si>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</si>
  <si>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</si>
  <si>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</si>
  <si>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</si>
  <si>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</si>
  <si>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</si>
  <si>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</si>
  <si>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</si>
  <si>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</si>
  <si>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</si>
  <si>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</si>
  <si>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</si>
  <si>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</si>
  <si>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</si>
  <si>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</si>
  <si>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</si>
  <si>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</si>
  <si>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</si>
  <si>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</si>
  <si>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</si>
  <si>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</si>
  <si>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</si>
  <si>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</si>
  <si>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</si>
  <si>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</si>
  <si>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</si>
  <si>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</si>
  <si>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</si>
  <si>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</si>
  <si>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</si>
  <si>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</si>
  <si>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</si>
  <si>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</si>
  <si>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</si>
  <si>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</si>
  <si>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</si>
  <si>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</si>
  <si>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</si>
  <si>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</si>
  <si>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</si>
  <si>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</si>
  <si>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</si>
  <si>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</si>
  <si>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</si>
  <si>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</si>
  <si>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</si>
  <si>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</si>
  <si>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</si>
  <si>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</si>
  <si>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</si>
  <si>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</si>
  <si>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</si>
  <si>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</si>
  <si>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</si>
  <si>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</si>
  <si>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</si>
  <si>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</si>
  <si>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</si>
  <si>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</si>
  <si>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</si>
  <si>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</si>
  <si>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</si>
  <si>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</si>
  <si>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</si>
  <si>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</si>
  <si>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</si>
  <si>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</si>
  <si>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</si>
  <si>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</si>
  <si>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</si>
  <si>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</si>
  <si>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</si>
  <si>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</si>
  <si>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</si>
  <si>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</si>
  <si>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</si>
  <si>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</si>
  <si>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</si>
  <si>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</si>
  <si>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</si>
  <si>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</si>
  <si>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</si>
  <si>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</si>
  <si>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</si>
  <si>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</si>
  <si>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</si>
  <si>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</si>
  <si>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</si>
  <si>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</si>
  <si>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</si>
  <si>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</si>
  <si>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</si>
  <si>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</si>
  <si>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</si>
  <si>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</si>
  <si>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</si>
  <si>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</si>
  <si>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</si>
  <si>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</si>
  <si>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</si>
  <si>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</si>
  <si>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</si>
  <si>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</si>
  <si>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</si>
  <si>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</si>
  <si>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</si>
  <si>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</si>
  <si>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</si>
  <si>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</si>
  <si>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</si>
  <si>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</si>
  <si>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</si>
  <si>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</si>
  <si>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</si>
  <si>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</si>
  <si>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</si>
  <si>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</si>
  <si>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</si>
  <si>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</si>
  <si>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</si>
  <si>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</si>
  <si>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</si>
  <si>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</si>
  <si>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</si>
  <si>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</si>
  <si>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</si>
  <si>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</si>
  <si>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</si>
  <si>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</si>
  <si>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</si>
  <si>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</si>
  <si>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</si>
  <si>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</si>
  <si>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</si>
  <si>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</si>
  <si>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</si>
  <si>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</si>
  <si>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</si>
  <si>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</si>
  <si>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</si>
  <si>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</si>
  <si>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</si>
  <si>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</si>
  <si>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</si>
  <si>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</si>
  <si>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</si>
  <si>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</si>
  <si>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</si>
  <si>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</si>
  <si>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</si>
  <si>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</si>
  <si>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</si>
  <si>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</si>
  <si>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</si>
  <si>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</si>
  <si>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</si>
  <si>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</si>
  <si>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</si>
  <si>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</si>
  <si>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</si>
  <si>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</si>
  <si>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</si>
  <si>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</si>
  <si>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</si>
  <si>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</si>
  <si>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</si>
  <si>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</si>
  <si>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</si>
  <si>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</si>
  <si>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</si>
  <si>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</si>
  <si>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</si>
  <si>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</si>
  <si>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</si>
  <si>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</si>
  <si>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</si>
  <si>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</si>
  <si>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</si>
  <si>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</si>
  <si>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</si>
  <si>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</si>
  <si>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</si>
  <si>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</si>
  <si>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</si>
  <si>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</si>
  <si>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</si>
  <si>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</si>
  <si>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</si>
  <si>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</si>
  <si>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</si>
  <si>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</si>
  <si>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</si>
  <si>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</si>
  <si>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</si>
  <si>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</si>
  <si>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</si>
  <si>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</si>
  <si>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</si>
  <si>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</si>
  <si>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</si>
  <si>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</si>
  <si>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</si>
  <si>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</si>
  <si>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</si>
  <si>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</si>
  <si>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</si>
  <si>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</si>
  <si>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</si>
  <si>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</si>
  <si>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</si>
  <si>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</si>
  <si>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</si>
  <si>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</si>
  <si>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</si>
  <si>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</si>
  <si>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</si>
  <si>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</si>
  <si>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</si>
  <si>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</si>
  <si>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</si>
  <si>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</si>
  <si>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</si>
  <si>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</si>
  <si>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</si>
  <si>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</si>
  <si>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</si>
  <si>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</si>
  <si>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</si>
  <si>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</si>
  <si>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</si>
  <si>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</si>
  <si>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</si>
  <si>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</si>
  <si>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</si>
  <si>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</si>
  <si>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</si>
  <si>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</si>
  <si>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</si>
  <si>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</si>
  <si>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</si>
  <si>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</si>
  <si>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</si>
  <si>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</si>
  <si>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</si>
  <si>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</si>
  <si>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</si>
  <si>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</si>
  <si>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</si>
  <si>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</si>
  <si>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</si>
  <si>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</si>
  <si>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</si>
  <si>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</si>
  <si>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</si>
  <si>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</si>
  <si>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</si>
  <si>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</si>
  <si>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</si>
  <si>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</si>
  <si>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</si>
  <si>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</si>
  <si>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</si>
  <si>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</si>
  <si>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</si>
  <si>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</si>
  <si>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</si>
  <si>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</si>
  <si>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</si>
  <si>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</si>
  <si>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</si>
  <si>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</si>
  <si>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</si>
  <si>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</si>
  <si>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</si>
  <si>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</si>
  <si>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</si>
  <si>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</si>
  <si>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</si>
  <si>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</si>
  <si>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</si>
  <si>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</si>
  <si>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</si>
  <si>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</si>
  <si>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</si>
  <si>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</si>
  <si>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</si>
  <si>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</si>
  <si>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</si>
  <si>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</si>
  <si>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</si>
  <si>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</si>
  <si>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</si>
  <si>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</si>
  <si>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</si>
  <si>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</si>
  <si>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</si>
  <si>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</si>
  <si>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</si>
  <si>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</si>
  <si>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</si>
  <si>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</si>
  <si>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</si>
  <si>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</si>
  <si>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</si>
  <si>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</si>
  <si>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</si>
  <si>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</si>
  <si>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</si>
  <si>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</si>
  <si>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</si>
  <si>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</si>
  <si>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</si>
  <si>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</si>
  <si>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</si>
  <si>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</si>
  <si>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</si>
  <si>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</si>
  <si>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</si>
  <si>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</si>
  <si>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</si>
  <si>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</si>
  <si>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</si>
  <si>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</si>
  <si>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</si>
  <si>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</si>
  <si>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</si>
  <si>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</si>
  <si>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</si>
  <si>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</si>
  <si>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</si>
  <si>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</si>
  <si>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</si>
  <si>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</si>
  <si>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</si>
  <si>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</si>
  <si>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</si>
  <si>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</si>
  <si>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</si>
  <si>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</si>
  <si>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</si>
  <si>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</si>
  <si>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</si>
  <si>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</si>
  <si>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</si>
  <si>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</si>
  <si>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</si>
  <si>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</si>
  <si>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</si>
  <si>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</si>
  <si>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</si>
  <si>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</si>
  <si>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</si>
  <si>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</si>
  <si>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</si>
  <si>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</si>
  <si>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</si>
  <si>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</si>
  <si>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</si>
  <si>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</si>
  <si>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</si>
  <si>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</si>
  <si>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</si>
  <si>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</si>
  <si>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</si>
  <si>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</si>
  <si>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</si>
  <si>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</si>
  <si>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</si>
  <si>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</si>
  <si>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</si>
  <si>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</si>
  <si>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</si>
  <si>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</si>
  <si>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</si>
  <si>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</si>
  <si>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</si>
  <si>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</si>
  <si>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</si>
  <si>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</si>
  <si>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</si>
  <si>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</si>
  <si>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</si>
  <si>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</si>
  <si>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</si>
  <si>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</si>
  <si>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</si>
  <si>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</si>
  <si>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</si>
  <si>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</si>
  <si>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</si>
  <si>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</si>
  <si>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</si>
  <si>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</si>
  <si>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</si>
  <si>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</si>
  <si>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</si>
  <si>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</si>
  <si>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</si>
  <si>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</si>
  <si>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</si>
  <si>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</si>
  <si>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</si>
  <si>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</si>
  <si>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</si>
  <si>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</si>
  <si>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</si>
  <si>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</si>
  <si>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</si>
  <si>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</si>
  <si>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</si>
  <si>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</si>
  <si>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</si>
  <si>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</si>
  <si>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</si>
  <si>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</si>
  <si>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</si>
  <si>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</si>
  <si>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</si>
  <si>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</si>
  <si>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</si>
  <si>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</si>
  <si>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</si>
  <si>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</si>
  <si>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</si>
  <si>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</si>
  <si>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</si>
  <si>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</si>
  <si>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</si>
  <si>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</si>
  <si>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</si>
  <si>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</si>
  <si>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</si>
  <si>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</si>
  <si>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</si>
  <si>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</si>
  <si>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</si>
  <si>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</si>
  <si>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</si>
  <si>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</si>
  <si>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</si>
  <si>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</si>
  <si>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</si>
  <si>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</si>
  <si>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</si>
  <si>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</si>
  <si>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</si>
  <si>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</si>
  <si>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</si>
  <si>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</si>
  <si>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</si>
  <si>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</si>
  <si>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</si>
  <si>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</si>
  <si>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</si>
  <si>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</si>
  <si>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</si>
  <si>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</si>
  <si>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</si>
  <si>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</si>
  <si>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</si>
  <si>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</si>
  <si>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</si>
  <si>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</si>
  <si>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</si>
  <si>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</si>
  <si>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</si>
  <si>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</si>
  <si>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</si>
  <si>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</si>
  <si>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</si>
  <si>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</si>
  <si>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</si>
  <si>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</si>
  <si>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</si>
  <si>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</si>
  <si>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</si>
  <si>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</si>
  <si>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</si>
  <si>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</si>
  <si>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</si>
  <si>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</si>
  <si>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</si>
  <si>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</si>
  <si>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</si>
  <si>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</si>
  <si>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</si>
  <si>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</si>
  <si>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</si>
  <si>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</si>
  <si>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</si>
  <si>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</si>
  <si>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</si>
  <si>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</si>
  <si>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</si>
  <si>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</si>
  <si>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</si>
  <si>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</si>
  <si>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</si>
  <si>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</si>
  <si>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</si>
  <si>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</si>
  <si>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</si>
  <si>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</si>
  <si>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</si>
  <si>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</si>
  <si>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</si>
  <si>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</si>
  <si>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</si>
  <si>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</si>
  <si>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</si>
  <si>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</si>
  <si>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</si>
  <si>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</si>
  <si>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</si>
  <si>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</si>
  <si>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</si>
  <si>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</si>
  <si>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</si>
  <si>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</si>
  <si>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</si>
  <si>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</si>
  <si>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</si>
  <si>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</si>
  <si>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</si>
  <si>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</si>
  <si>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</si>
  <si>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</si>
  <si>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</si>
  <si>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</si>
  <si>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</si>
  <si>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</si>
  <si>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</si>
  <si>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</si>
  <si>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</si>
  <si>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</si>
  <si>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</si>
  <si>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</si>
  <si>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</si>
  <si>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</si>
  <si>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</si>
  <si>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</si>
  <si>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</si>
  <si>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</si>
  <si>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</si>
  <si>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</si>
  <si>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</si>
  <si>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</si>
  <si>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</si>
  <si>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</si>
  <si>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</si>
  <si>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</si>
  <si>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</si>
  <si>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</si>
  <si>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</si>
  <si>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</si>
  <si>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</si>
  <si>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</si>
  <si>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</si>
  <si>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</si>
  <si>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</si>
  <si>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</si>
  <si>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</si>
  <si>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</si>
  <si>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</si>
  <si>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</si>
  <si>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</si>
  <si>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</si>
  <si>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</si>
  <si>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</si>
  <si>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</si>
  <si>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</si>
  <si>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</si>
  <si>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</si>
  <si>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</si>
  <si>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</si>
  <si>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</si>
  <si>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</si>
  <si>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</si>
  <si>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</si>
  <si>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</si>
  <si>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</si>
  <si>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</si>
  <si>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</si>
  <si>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</si>
  <si>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</si>
  <si>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</si>
  <si>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</si>
  <si>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</si>
  <si>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</si>
  <si>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</si>
  <si>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</si>
  <si>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</si>
  <si>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</si>
  <si>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</si>
  <si>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</si>
  <si>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</si>
  <si>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</si>
  <si>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</si>
  <si>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</si>
  <si>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</si>
  <si>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</si>
  <si>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</si>
  <si>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</si>
  <si>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</si>
  <si>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</si>
  <si>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</si>
  <si>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</si>
  <si>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</si>
  <si>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</si>
  <si>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</si>
  <si>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</si>
  <si>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</si>
  <si>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</si>
  <si>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</si>
  <si>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</si>
  <si>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</si>
  <si>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</si>
  <si>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</si>
  <si>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</si>
  <si>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</si>
  <si>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</si>
  <si>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</si>
  <si>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</si>
  <si>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</si>
  <si>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</si>
  <si>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</si>
  <si>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</si>
  <si>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</si>
  <si>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</si>
  <si>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</si>
  <si>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</si>
  <si>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</si>
  <si>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</si>
  <si>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</si>
  <si>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</si>
  <si>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</si>
  <si>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</si>
  <si>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</si>
  <si>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</si>
  <si>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</si>
  <si>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</si>
  <si>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</si>
  <si>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</si>
  <si>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</si>
  <si>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</si>
  <si>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</si>
  <si>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</si>
  <si>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</si>
  <si>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</si>
  <si>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</si>
  <si>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</si>
  <si>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</si>
  <si>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</si>
  <si>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</si>
  <si>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</si>
  <si>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</si>
  <si>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</si>
  <si>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</si>
  <si>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</si>
  <si>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</si>
  <si>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</si>
  <si>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</si>
  <si>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</si>
  <si>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</si>
  <si>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</si>
  <si>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</si>
  <si>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</si>
  <si>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</si>
  <si>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</si>
  <si>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</si>
  <si>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</si>
  <si>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</si>
  <si>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</si>
  <si>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</si>
  <si>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</si>
  <si>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</si>
  <si>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</si>
  <si>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</si>
  <si>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</si>
  <si>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</si>
  <si>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</si>
  <si>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</si>
  <si>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</si>
  <si>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</si>
  <si>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</si>
  <si>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</si>
  <si>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</si>
  <si>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</si>
  <si>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</si>
  <si>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</si>
  <si>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</si>
  <si>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</si>
  <si>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</si>
  <si>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</si>
  <si>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</si>
  <si>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</si>
  <si>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</si>
  <si>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</si>
  <si>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</si>
  <si>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</si>
  <si>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</si>
  <si>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</si>
  <si>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</si>
  <si>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</si>
  <si>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</si>
  <si>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</si>
  <si>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</si>
  <si>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</si>
  <si>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</si>
  <si>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</si>
  <si>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</si>
  <si>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</si>
  <si>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</si>
  <si>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</si>
  <si>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</si>
  <si>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</si>
  <si>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</si>
  <si>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</si>
  <si>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</si>
  <si>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</si>
  <si>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</si>
  <si>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</si>
  <si>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</si>
  <si>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</si>
  <si>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</si>
  <si>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</si>
  <si>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</si>
  <si>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</si>
  <si>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</si>
  <si>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</si>
  <si>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</si>
  <si>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</si>
  <si>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</si>
  <si>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</si>
  <si>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</si>
  <si>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</si>
  <si>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</si>
  <si>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</si>
  <si>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</si>
  <si>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</si>
  <si>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</si>
  <si>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</si>
  <si>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</si>
  <si>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</si>
  <si>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</si>
  <si>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</si>
  <si>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</si>
  <si>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</si>
  <si>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</si>
  <si>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</si>
  <si>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</si>
  <si>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</si>
  <si>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</si>
  <si>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</si>
  <si>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</si>
  <si>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</si>
  <si>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</si>
  <si>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</si>
  <si>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</si>
  <si>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</si>
  <si>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</si>
  <si>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</si>
  <si>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</si>
  <si>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</si>
  <si>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</si>
  <si>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</si>
  <si>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</si>
  <si>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</si>
  <si>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</si>
  <si>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</si>
  <si>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</si>
  <si>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</si>
  <si>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</si>
  <si>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</si>
  <si>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</si>
  <si>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</si>
  <si>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</si>
  <si>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</si>
  <si>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</si>
  <si>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</si>
  <si>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</si>
  <si>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</si>
  <si>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</si>
  <si>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</si>
  <si>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</si>
  <si>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</si>
  <si>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</si>
  <si>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</si>
  <si>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</si>
  <si>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</si>
  <si>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</si>
  <si>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</si>
  <si>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</si>
  <si>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</si>
  <si>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</si>
  <si>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</si>
  <si>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</si>
  <si>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</si>
  <si>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</si>
  <si>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</si>
  <si>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</si>
  <si>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</si>
  <si>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</si>
  <si>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</si>
  <si>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</si>
  <si>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</si>
  <si>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</si>
  <si>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</si>
  <si>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</si>
  <si>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</si>
  <si>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</si>
  <si>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</si>
  <si>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</si>
  <si>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</si>
  <si>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</si>
  <si>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</si>
  <si>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</si>
  <si>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</si>
  <si>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</si>
  <si>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</si>
  <si>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</si>
  <si>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</si>
  <si>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</si>
  <si>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</si>
  <si>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</si>
  <si>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</si>
  <si>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</si>
  <si>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</si>
  <si>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</si>
  <si>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</si>
  <si>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</si>
  <si>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</si>
  <si>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</si>
  <si>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</si>
  <si>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</si>
  <si>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</si>
  <si>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</si>
  <si>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</si>
  <si>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</si>
  <si>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</si>
  <si>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</si>
  <si>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</si>
  <si>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</si>
  <si>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</si>
  <si>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</si>
  <si>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</si>
  <si>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</si>
  <si>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</si>
  <si>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</si>
  <si>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</si>
  <si>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</si>
  <si>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</si>
  <si>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</si>
  <si>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</si>
  <si>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</si>
  <si>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</si>
  <si>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</si>
  <si>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</si>
  <si>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</si>
  <si>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</si>
  <si>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</si>
  <si>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</si>
  <si>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</si>
  <si>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</si>
  <si>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</si>
  <si>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</si>
  <si>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</si>
  <si>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</si>
  <si>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</si>
  <si>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</si>
  <si>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</si>
  <si>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</si>
  <si>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</si>
  <si>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</si>
  <si>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</si>
  <si>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</si>
  <si>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</si>
  <si>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</si>
  <si>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</si>
  <si>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</si>
  <si>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</si>
  <si>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</si>
  <si>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</si>
  <si>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</si>
  <si>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</si>
  <si>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</si>
  <si>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</si>
  <si>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</si>
  <si>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</si>
  <si>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</si>
  <si>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</si>
  <si>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</si>
  <si>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</si>
  <si>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</si>
  <si>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</si>
  <si>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</si>
  <si>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</si>
  <si>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</si>
  <si>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</si>
  <si>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</si>
  <si>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</si>
  <si>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</si>
  <si>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</si>
  <si>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</si>
  <si>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</si>
  <si>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</si>
  <si>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</si>
  <si>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</si>
  <si>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</si>
  <si>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</si>
  <si>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</si>
  <si>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</si>
  <si>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</si>
  <si>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</si>
  <si>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</si>
  <si>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</si>
  <si>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</si>
  <si>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</si>
  <si>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</si>
  <si>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</si>
  <si>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</si>
  <si>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</si>
  <si>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</si>
  <si>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</si>
  <si>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</si>
  <si>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</si>
  <si>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</si>
  <si>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</si>
  <si>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</si>
  <si>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</si>
  <si>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</si>
  <si>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</si>
  <si>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</si>
  <si>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</si>
  <si>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</si>
  <si>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</si>
  <si>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</si>
  <si>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</si>
  <si>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</si>
  <si>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</si>
  <si>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</si>
  <si>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</si>
  <si>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</si>
  <si>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</si>
  <si>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</si>
  <si>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</si>
  <si>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</si>
  <si>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</si>
  <si>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</si>
  <si>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</si>
  <si>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</si>
  <si>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</si>
  <si>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</si>
  <si>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</si>
  <si>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</si>
  <si>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</si>
  <si>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</si>
  <si>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</si>
  <si>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</si>
  <si>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</si>
  <si>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</si>
  <si>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</si>
  <si>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</si>
  <si>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</si>
  <si>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</si>
  <si>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</si>
  <si>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</si>
  <si>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</si>
  <si>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</si>
  <si>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</si>
  <si>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</si>
  <si>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</si>
  <si>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</si>
  <si>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</si>
  <si>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</si>
  <si>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</si>
  <si>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</si>
  <si>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</si>
  <si>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</si>
  <si>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</si>
  <si>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</si>
  <si>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</si>
  <si>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</si>
  <si>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</si>
  <si>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</si>
  <si>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</si>
  <si>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</si>
  <si>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</si>
  <si>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</si>
  <si>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</si>
  <si>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</si>
  <si>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</si>
  <si>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</si>
  <si>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</si>
  <si>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</si>
  <si>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</si>
  <si>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</si>
  <si>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</si>
  <si>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</si>
  <si>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</si>
  <si>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</si>
  <si>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</si>
  <si>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</si>
  <si>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</si>
  <si>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</si>
  <si>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</si>
  <si>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</si>
  <si>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</si>
  <si>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</si>
  <si>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</si>
  <si>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</si>
  <si>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</si>
  <si>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</si>
  <si>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</si>
  <si>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</si>
  <si>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</si>
  <si>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</si>
  <si>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</si>
  <si>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</si>
  <si>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</si>
  <si>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</si>
  <si>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</si>
  <si>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</si>
  <si>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</si>
  <si>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</si>
  <si>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</si>
  <si>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</si>
  <si>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</si>
  <si>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</si>
  <si>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</si>
  <si>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</si>
  <si>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</si>
  <si>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</si>
  <si>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</si>
  <si>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</si>
  <si>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</si>
  <si>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</si>
  <si>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</si>
  <si>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</si>
  <si>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</si>
  <si>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</si>
  <si>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</si>
  <si>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</si>
  <si>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</si>
  <si>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</si>
  <si>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</si>
  <si>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</si>
  <si>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</si>
  <si>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</si>
  <si>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</si>
  <si>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</si>
  <si>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</si>
  <si>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</si>
  <si>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</si>
  <si>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</si>
  <si>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</si>
  <si>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</si>
  <si>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</si>
  <si>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</si>
  <si>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</si>
  <si>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</si>
  <si>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</si>
  <si>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</si>
  <si>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</si>
  <si>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</si>
  <si>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</si>
  <si>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</si>
  <si>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</si>
  <si>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</si>
  <si>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</si>
  <si>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</si>
  <si>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</si>
  <si>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</si>
  <si>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</si>
  <si>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</si>
  <si>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</si>
  <si>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</si>
  <si>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</si>
  <si>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</si>
  <si>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</si>
  <si>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</si>
  <si>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</si>
  <si>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</si>
  <si>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</si>
  <si>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</si>
  <si>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</si>
  <si>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</si>
  <si>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</si>
  <si>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</si>
  <si>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</si>
  <si>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</si>
  <si>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</si>
  <si>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</si>
  <si>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</si>
  <si>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</si>
  <si>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</si>
  <si>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</si>
  <si>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</si>
  <si>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</si>
  <si>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</si>
  <si>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</si>
  <si>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</si>
  <si>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</si>
  <si>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</si>
  <si>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</si>
  <si>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</si>
  <si>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</si>
  <si>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</si>
  <si>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</si>
  <si>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</si>
  <si>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</si>
  <si>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</si>
  <si>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</si>
  <si>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</si>
  <si>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</si>
  <si>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</si>
  <si>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</si>
  <si>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</si>
  <si>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</si>
  <si>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</si>
  <si>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</si>
  <si>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</si>
  <si>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</si>
  <si>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</si>
  <si>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</si>
  <si>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</si>
  <si>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</si>
  <si>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</si>
  <si>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</si>
  <si>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</si>
  <si>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</si>
  <si>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</si>
  <si>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</si>
  <si>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</si>
  <si>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</si>
  <si>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</si>
  <si>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</si>
  <si>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</si>
  <si>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</si>
  <si>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</si>
  <si>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</si>
  <si>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</si>
  <si>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</si>
  <si>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</si>
  <si>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</si>
  <si>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</si>
  <si>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</si>
  <si>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</si>
  <si>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</si>
  <si>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</si>
  <si>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</si>
  <si>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</si>
  <si>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</si>
  <si>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</si>
  <si>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</si>
  <si>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</si>
  <si>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</si>
  <si>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</si>
  <si>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</si>
  <si>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</si>
  <si>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</si>
  <si>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</si>
  <si>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</si>
  <si>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</si>
  <si>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</si>
  <si>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</si>
  <si>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</si>
  <si>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</si>
  <si>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</si>
  <si>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</si>
  <si>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</si>
  <si>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</si>
  <si>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</si>
  <si>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</si>
  <si>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</si>
  <si>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</si>
  <si>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</si>
  <si>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</si>
  <si>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</si>
  <si>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</si>
  <si>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</si>
  <si>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</si>
  <si>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</si>
  <si>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</si>
  <si>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</si>
  <si>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</si>
  <si>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</si>
  <si>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</si>
  <si>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</si>
  <si>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</si>
  <si>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</si>
  <si>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</si>
  <si>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</si>
  <si>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</si>
  <si>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</si>
  <si>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</si>
  <si>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</si>
  <si>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</si>
  <si>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</si>
  <si>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</si>
  <si>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</si>
  <si>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</si>
  <si>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</si>
  <si>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</si>
  <si>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</si>
  <si>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</si>
  <si>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</si>
  <si>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</si>
  <si>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</si>
  <si>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</si>
  <si>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</si>
  <si>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</si>
  <si>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</si>
  <si>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</si>
  <si>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</si>
  <si>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</si>
  <si>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</si>
  <si>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</si>
  <si>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</si>
  <si>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</si>
  <si>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</si>
  <si>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</si>
  <si>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</si>
  <si>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</si>
  <si>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</si>
  <si>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</si>
  <si>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</si>
  <si>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</si>
  <si>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</si>
  <si>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</si>
  <si>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</si>
  <si>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</si>
  <si>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</si>
  <si>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</si>
  <si>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</si>
  <si>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</si>
  <si>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</si>
  <si>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</si>
  <si>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</si>
  <si>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</si>
  <si>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</si>
  <si>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</si>
  <si>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</si>
  <si>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</si>
  <si>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</si>
  <si>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</si>
  <si>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</si>
  <si>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</si>
  <si>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</si>
  <si>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</si>
  <si>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</si>
  <si>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</si>
  <si>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</si>
  <si>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</si>
  <si>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</si>
  <si>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</si>
  <si>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</si>
  <si>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</si>
  <si>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</si>
  <si>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</si>
  <si>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</si>
  <si>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</si>
  <si>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</si>
  <si>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</si>
  <si>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</si>
  <si>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</si>
  <si>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</si>
  <si>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</si>
  <si>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</si>
  <si>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</si>
  <si>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</si>
  <si>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</si>
  <si>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</si>
  <si>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</si>
  <si>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</si>
  <si>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</si>
  <si>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</si>
  <si>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</si>
  <si>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</si>
  <si>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</si>
  <si>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</si>
  <si>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</si>
  <si>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</si>
  <si>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</si>
  <si>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</si>
  <si>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</si>
  <si>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</si>
  <si>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</si>
  <si>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</si>
  <si>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</si>
  <si>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</si>
  <si>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</si>
  <si>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</si>
  <si>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</si>
  <si>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</si>
  <si>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</si>
  <si>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</si>
  <si>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</si>
  <si>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</si>
  <si>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</si>
  <si>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</si>
  <si>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</si>
  <si>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</si>
  <si>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</si>
  <si>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</si>
  <si>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</si>
  <si>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</si>
  <si>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</si>
  <si>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</si>
  <si>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</si>
  <si>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</si>
  <si>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</si>
  <si>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</si>
  <si>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</si>
  <si>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</si>
  <si>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</si>
  <si>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</si>
  <si>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</si>
  <si>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</si>
  <si>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</si>
  <si>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</si>
  <si>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</si>
  <si>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</si>
  <si>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</si>
  <si>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</si>
  <si>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</si>
  <si>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</si>
  <si>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</si>
  <si>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</si>
  <si>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</si>
  <si>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</si>
  <si>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</si>
  <si>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</si>
  <si>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</si>
  <si>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</si>
  <si>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</si>
  <si>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</si>
  <si>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</si>
  <si>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</si>
  <si>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</si>
  <si>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</si>
  <si>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</si>
  <si>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</si>
  <si>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</si>
  <si>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</si>
  <si>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</si>
  <si>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</si>
  <si>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</si>
  <si>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</si>
  <si>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</si>
  <si>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</si>
  <si>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</si>
  <si>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</si>
  <si>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</si>
  <si>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</si>
  <si>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</si>
  <si>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</si>
  <si>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</si>
  <si>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</si>
  <si>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</si>
  <si>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</si>
  <si>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</si>
  <si>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</si>
  <si>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</si>
  <si>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</si>
  <si>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</si>
  <si>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</si>
  <si>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</si>
  <si>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</si>
  <si>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</si>
  <si>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</si>
  <si>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</si>
  <si>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</si>
  <si>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</si>
  <si>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</si>
  <si>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</si>
  <si>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</si>
  <si>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</si>
  <si>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</si>
  <si>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</si>
  <si>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</si>
  <si>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</si>
  <si>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</si>
  <si>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</si>
  <si>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</si>
  <si>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</si>
  <si>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</si>
  <si>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</si>
  <si>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</si>
  <si>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</si>
  <si>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</si>
  <si>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</si>
  <si>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</si>
  <si>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</si>
  <si>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</si>
  <si>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</si>
  <si>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</si>
  <si>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</si>
  <si>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</si>
  <si>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</si>
  <si>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</si>
  <si>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</si>
  <si>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</si>
  <si>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</si>
  <si>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</si>
  <si>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</si>
  <si>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</si>
  <si>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</si>
  <si>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</si>
  <si>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</si>
  <si>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</si>
  <si>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</si>
  <si>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</si>
  <si>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</si>
  <si>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</si>
  <si>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</si>
  <si>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</si>
  <si>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</si>
  <si>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</si>
  <si>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</si>
  <si>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</si>
  <si>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</si>
  <si>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</si>
  <si>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</si>
  <si>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</si>
  <si>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</si>
  <si>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</si>
  <si>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</si>
  <si>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</si>
  <si>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</si>
  <si>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</si>
  <si>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</si>
  <si>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</si>
  <si>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</si>
  <si>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</si>
  <si>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</si>
  <si>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</si>
  <si>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</si>
  <si>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</si>
  <si>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</si>
  <si>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</si>
  <si>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</si>
  <si>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</si>
  <si>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</si>
  <si>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</si>
  <si>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</si>
  <si>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</si>
  <si>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</si>
  <si>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</si>
  <si>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</si>
  <si>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</si>
  <si>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</si>
  <si>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</si>
  <si>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</si>
  <si>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</si>
  <si>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</si>
  <si>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</si>
  <si>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</si>
  <si>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</si>
  <si>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</si>
  <si>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</si>
  <si>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</si>
  <si>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</si>
  <si>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</si>
  <si>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</si>
  <si>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</si>
  <si>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</si>
  <si>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</si>
  <si>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</si>
  <si>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</si>
  <si>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</si>
  <si>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</si>
  <si>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</si>
  <si>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</si>
  <si>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</si>
  <si>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</si>
  <si>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</si>
  <si>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</si>
  <si>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</si>
  <si>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</si>
  <si>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</si>
  <si>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</si>
  <si>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</si>
  <si>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</si>
  <si>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</si>
  <si>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</si>
  <si>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</si>
  <si>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</si>
  <si>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</si>
  <si>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</si>
  <si>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</si>
  <si>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</si>
  <si>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</si>
  <si>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</si>
  <si>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</si>
  <si>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</si>
  <si>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</si>
  <si>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</si>
  <si>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</si>
  <si>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</si>
  <si>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</si>
  <si>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</si>
  <si>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</si>
  <si>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</si>
  <si>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</si>
  <si>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</si>
  <si>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</si>
  <si>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</si>
  <si>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</si>
  <si>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</si>
  <si>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</si>
  <si>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</si>
  <si>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</si>
  <si>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</si>
  <si>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</si>
  <si>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</si>
  <si>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</si>
  <si>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</si>
  <si>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</si>
  <si>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</si>
  <si>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</si>
  <si>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</si>
  <si>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</si>
  <si>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</si>
  <si>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</si>
  <si>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</si>
  <si>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</si>
  <si>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</si>
  <si>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</si>
  <si>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</si>
  <si>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</si>
  <si>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</si>
  <si>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</si>
  <si>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</si>
  <si>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</si>
  <si>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</si>
  <si>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</si>
  <si>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</si>
  <si>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</si>
  <si>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</si>
  <si>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</si>
  <si>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</si>
  <si>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</si>
  <si>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</si>
  <si>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</si>
  <si>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</si>
  <si>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</si>
  <si>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</si>
  <si>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</si>
  <si>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</si>
  <si>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</si>
  <si>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</si>
  <si>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</si>
  <si>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</si>
  <si>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</si>
  <si>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</si>
  <si>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</si>
  <si>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</si>
  <si>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</si>
  <si>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</si>
  <si>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</si>
  <si>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</si>
  <si>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</si>
  <si>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</si>
  <si>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</si>
  <si>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</si>
  <si>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</si>
  <si>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</si>
  <si>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</si>
  <si>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</si>
  <si>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</si>
  <si>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</si>
  <si>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</si>
  <si>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</si>
  <si>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</si>
  <si>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</si>
  <si>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</si>
  <si>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</si>
  <si>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</si>
  <si>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</si>
  <si>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</si>
  <si>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</si>
  <si>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</si>
  <si>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</si>
  <si>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</si>
  <si>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</si>
  <si>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</si>
  <si>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</si>
  <si>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</si>
  <si>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</si>
  <si>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</si>
  <si>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</si>
  <si>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</si>
  <si>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</si>
  <si>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</si>
  <si>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</si>
  <si>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</si>
  <si>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</si>
  <si>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</si>
  <si>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</si>
  <si>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</si>
  <si>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</si>
  <si>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</si>
  <si>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</si>
  <si>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</si>
  <si>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</si>
  <si>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</si>
  <si>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</si>
  <si>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</si>
  <si>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</si>
  <si>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</si>
  <si>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</si>
  <si>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</si>
  <si>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</si>
  <si>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</si>
  <si>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</si>
  <si>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</si>
  <si>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</si>
  <si>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</si>
  <si>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</si>
  <si>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</si>
  <si>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</si>
  <si>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</si>
  <si>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</si>
  <si>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</si>
  <si>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</si>
  <si>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</si>
  <si>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</si>
  <si>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</si>
  <si>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</si>
  <si>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</si>
  <si>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</si>
  <si>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</si>
  <si>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</si>
  <si>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</si>
  <si>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</si>
  <si>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</si>
  <si>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</si>
  <si>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</si>
  <si>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</si>
  <si>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</si>
  <si>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</si>
  <si>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</si>
  <si>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</si>
  <si>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</si>
  <si>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</si>
  <si>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</si>
  <si>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</si>
  <si>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</si>
  <si>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</si>
  <si>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</si>
  <si>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</si>
  <si>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</si>
  <si>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</si>
  <si>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</si>
  <si>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</si>
  <si>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</si>
  <si>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</si>
  <si>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</si>
  <si>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</si>
  <si>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</si>
  <si>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</si>
  <si>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</si>
  <si>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</si>
  <si>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</si>
  <si>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</si>
  <si>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</si>
  <si>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</si>
  <si>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</si>
  <si>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</si>
  <si>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</si>
  <si>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</si>
  <si>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</si>
  <si>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</si>
  <si>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</si>
  <si>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</si>
  <si>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</si>
  <si>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</si>
  <si>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</si>
  <si>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</si>
  <si>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</si>
  <si>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</si>
  <si>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</si>
  <si>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</si>
  <si>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</si>
  <si>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</si>
  <si>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</si>
  <si>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</si>
  <si>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</si>
  <si>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</si>
  <si>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</si>
  <si>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</si>
  <si>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</si>
  <si>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</si>
  <si>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</si>
  <si>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</si>
  <si>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</si>
  <si>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</si>
  <si>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</si>
  <si>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</si>
  <si>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</si>
  <si>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</si>
  <si>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</si>
  <si>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</si>
  <si>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</si>
  <si>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</si>
  <si>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</si>
  <si>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</si>
  <si>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</si>
  <si>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</si>
  <si>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</si>
  <si>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</si>
  <si>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</si>
  <si>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</si>
  <si>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</si>
  <si>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</si>
  <si>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</si>
  <si>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</si>
  <si>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</si>
  <si>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</si>
  <si>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</si>
  <si>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</si>
  <si>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</si>
  <si>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</si>
  <si>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</si>
  <si>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</si>
  <si>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</si>
  <si>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</si>
  <si>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</si>
  <si>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</si>
  <si>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</si>
  <si>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</si>
  <si>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</si>
  <si>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</si>
  <si>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</si>
  <si>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</si>
  <si>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</si>
  <si>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</si>
  <si>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</si>
  <si>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</si>
  <si>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</si>
  <si>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</si>
  <si>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</si>
  <si>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</si>
  <si>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</si>
  <si>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</si>
  <si>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</si>
  <si>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</si>
  <si>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</si>
  <si>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</si>
  <si>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</si>
  <si>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</si>
  <si>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</si>
  <si>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</si>
  <si>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</si>
  <si>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</si>
  <si>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</si>
  <si>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</si>
  <si>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</si>
  <si>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</si>
  <si>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</si>
  <si>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</si>
  <si>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</si>
  <si>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</si>
  <si>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</si>
  <si>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</si>
  <si>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</si>
  <si>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</si>
  <si>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</si>
  <si>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</si>
  <si>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</si>
  <si>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</si>
  <si>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</si>
  <si>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</si>
  <si>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</si>
  <si>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</si>
  <si>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</si>
  <si>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</si>
  <si>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</si>
  <si>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</si>
  <si>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</si>
  <si>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</si>
  <si>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</si>
  <si>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</si>
  <si>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</si>
  <si>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</si>
  <si>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</si>
  <si>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</si>
  <si>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</si>
  <si>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</si>
  <si>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</si>
  <si>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</si>
  <si>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</si>
  <si>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</si>
  <si>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</si>
  <si>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</si>
  <si>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</si>
  <si>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</si>
  <si>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</si>
  <si>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</si>
  <si>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</si>
  <si>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</si>
  <si>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</si>
  <si>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</si>
  <si>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</si>
  <si>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</si>
  <si>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</si>
  <si>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</si>
  <si>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</si>
  <si>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</si>
  <si>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</si>
  <si>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</si>
  <si>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</si>
  <si>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</si>
  <si>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</si>
  <si>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</si>
  <si>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</si>
  <si>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</si>
  <si>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</si>
  <si>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</si>
  <si>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</si>
  <si>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</si>
  <si>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</si>
  <si>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</si>
  <si>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</si>
  <si>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</si>
  <si>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</si>
  <si>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</si>
  <si>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</si>
  <si>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</si>
  <si>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</si>
  <si>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</si>
  <si>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</si>
  <si>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</si>
  <si>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</si>
  <si>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</si>
  <si>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</si>
  <si>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</si>
  <si>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</si>
  <si>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</si>
  <si>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</si>
  <si>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</si>
  <si>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</si>
  <si>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</si>
  <si>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</si>
  <si>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</si>
  <si>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</si>
  <si>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</si>
  <si>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</si>
  <si>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</si>
  <si>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</si>
  <si>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</si>
  <si>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</si>
  <si>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</si>
  <si>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</si>
  <si>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</si>
  <si>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</si>
  <si>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</si>
  <si>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</si>
  <si>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</si>
  <si>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</si>
  <si>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</si>
  <si>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</si>
  <si>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</si>
  <si>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</si>
  <si>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</si>
  <si>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</si>
  <si>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</si>
  <si>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</si>
  <si>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</si>
  <si>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</si>
  <si>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</si>
  <si>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</si>
  <si>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</si>
  <si>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</si>
  <si>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</si>
  <si>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</si>
  <si>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</si>
  <si>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</si>
  <si>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</si>
  <si>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</si>
  <si>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</si>
  <si>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</si>
  <si>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</si>
  <si>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</si>
  <si>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</si>
  <si>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</si>
  <si>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</si>
  <si>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</si>
  <si>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</si>
  <si>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</si>
  <si>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</si>
  <si>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</si>
  <si>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</si>
  <si>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</si>
  <si>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</si>
  <si>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</si>
  <si>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</si>
  <si>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</si>
  <si>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</si>
  <si>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</si>
  <si>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</si>
  <si>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</si>
  <si>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</si>
  <si>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</si>
  <si>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</si>
  <si>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</si>
  <si>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</si>
  <si>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</si>
  <si>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</si>
  <si>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</si>
  <si>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</si>
  <si>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</si>
  <si>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</si>
  <si>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</si>
  <si>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</si>
  <si>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</si>
  <si>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</si>
  <si>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</si>
  <si>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</si>
  <si>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</si>
  <si>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</si>
  <si>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</si>
  <si>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</si>
  <si>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</si>
  <si>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</si>
  <si>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</si>
  <si>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</si>
  <si>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</si>
  <si>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</si>
  <si>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</si>
  <si>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</si>
  <si>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</si>
  <si>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</si>
  <si>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</si>
  <si>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</si>
  <si>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</si>
  <si>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</si>
  <si>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</si>
  <si>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</si>
  <si>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</si>
  <si>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</si>
  <si>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</si>
  <si>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</si>
  <si>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</si>
  <si>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</si>
  <si>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</si>
  <si>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</si>
  <si>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</si>
  <si>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</si>
  <si>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</si>
  <si>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</si>
  <si>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</si>
  <si>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</si>
  <si>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</si>
  <si>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</si>
  <si>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</si>
  <si>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</si>
  <si>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</si>
  <si>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</si>
  <si>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</si>
  <si>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</si>
  <si>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</si>
  <si>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</si>
  <si>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</si>
  <si>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</si>
  <si>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</si>
  <si>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</si>
  <si>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</si>
  <si>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</si>
  <si>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</si>
  <si>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</si>
  <si>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</si>
  <si>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</si>
  <si>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</si>
  <si>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</si>
  <si>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</si>
  <si>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</si>
  <si>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</si>
  <si>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</si>
  <si>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</si>
  <si>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</si>
  <si>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</si>
  <si>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</si>
  <si>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</si>
  <si>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</si>
  <si>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</si>
  <si>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</si>
  <si>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</si>
  <si>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</si>
  <si>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</si>
  <si>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</si>
  <si>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</si>
  <si>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</si>
  <si>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</si>
  <si>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</si>
  <si>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</si>
  <si>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</si>
  <si>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</si>
  <si>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</si>
  <si>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</si>
  <si>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</si>
  <si>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</si>
  <si>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</si>
  <si>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</si>
  <si>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</si>
  <si>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</si>
  <si>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</si>
  <si>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</si>
  <si>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</si>
  <si>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</si>
  <si>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</si>
  <si>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</si>
  <si>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</si>
  <si>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</si>
  <si>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</si>
  <si>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</si>
  <si>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</si>
  <si>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</si>
  <si>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</si>
  <si>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</si>
  <si>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</si>
  <si>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</si>
  <si>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</si>
  <si>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</si>
  <si>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</si>
  <si>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</si>
  <si>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</si>
  <si>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</si>
  <si>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</si>
  <si>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</si>
  <si>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</si>
  <si>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</si>
  <si>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</si>
  <si>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</si>
  <si>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</si>
  <si>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</si>
  <si>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</si>
  <si>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</si>
  <si>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</si>
  <si>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</si>
  <si>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</si>
  <si>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</si>
  <si>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</si>
  <si>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</si>
  <si>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</si>
  <si>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</si>
  <si>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</si>
  <si>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</si>
  <si>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</si>
  <si>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</si>
  <si>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</si>
  <si>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</si>
  <si>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</si>
  <si>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</si>
  <si>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</si>
  <si>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</si>
  <si>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</si>
  <si>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</si>
  <si>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</si>
  <si>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</si>
  <si>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</si>
  <si>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</si>
  <si>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</si>
  <si>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</si>
  <si>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</si>
  <si>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</si>
  <si>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</si>
  <si>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</si>
  <si>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</si>
  <si>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</si>
  <si>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</si>
  <si>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</si>
  <si>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</si>
  <si>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</si>
  <si>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</si>
  <si>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</si>
  <si>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</si>
  <si>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</si>
  <si>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</si>
  <si>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</si>
  <si>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</si>
  <si>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</si>
  <si>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</si>
  <si>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</si>
  <si>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</si>
  <si>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</si>
  <si>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</si>
  <si>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</si>
  <si>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</si>
  <si>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</si>
  <si>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</si>
  <si>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</si>
  <si>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</si>
  <si>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</si>
  <si>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</si>
  <si>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</si>
  <si>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</si>
  <si>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</si>
  <si>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</si>
  <si>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</si>
  <si>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</si>
  <si>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</si>
  <si>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</si>
  <si>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</si>
  <si>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</si>
  <si>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</si>
  <si>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</si>
  <si>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</si>
  <si>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</si>
  <si>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</si>
  <si>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</si>
  <si>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</si>
  <si>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</si>
  <si>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</si>
  <si>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</si>
  <si>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</si>
  <si>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</si>
  <si>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</si>
  <si>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</si>
  <si>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</si>
  <si>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</si>
  <si>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</si>
  <si>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</si>
  <si>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</si>
  <si>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</si>
  <si>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</si>
  <si>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</si>
  <si>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</si>
  <si>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</si>
  <si>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</si>
  <si>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</si>
  <si>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</si>
  <si>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</si>
  <si>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</si>
  <si>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</si>
  <si>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</si>
  <si>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</si>
  <si>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</si>
  <si>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</si>
  <si>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</si>
  <si>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</si>
  <si>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</si>
  <si>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</si>
  <si>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</si>
  <si>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</si>
  <si>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</si>
  <si>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</si>
  <si>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</si>
  <si>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</si>
  <si>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</si>
  <si>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</si>
  <si>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</si>
  <si>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</si>
  <si>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</si>
  <si>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</si>
  <si>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</si>
  <si>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</si>
  <si>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</si>
  <si>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</si>
  <si>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</si>
  <si>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</si>
  <si>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</si>
  <si>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</si>
  <si>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</si>
  <si>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</si>
  <si>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</si>
  <si>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</si>
  <si>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</si>
  <si>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</si>
  <si>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</si>
  <si>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</si>
  <si>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</si>
  <si>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</si>
  <si>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</si>
  <si>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</si>
  <si>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</si>
  <si>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</si>
  <si>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</si>
  <si>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</si>
  <si>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</si>
  <si>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</si>
  <si>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</si>
  <si>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</si>
  <si>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</si>
  <si>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</si>
  <si>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</si>
  <si>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</si>
  <si>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</si>
  <si>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</si>
  <si>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</si>
  <si>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</si>
  <si>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</si>
  <si>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</si>
  <si>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</si>
  <si>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</si>
  <si>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</si>
  <si>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</si>
  <si>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</si>
  <si>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</si>
  <si>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</si>
  <si>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</si>
  <si>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</si>
  <si>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</si>
  <si>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</si>
  <si>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</si>
  <si>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</si>
  <si>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</si>
  <si>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</si>
  <si>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</si>
  <si>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</si>
  <si>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</si>
  <si>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</si>
  <si>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</si>
  <si>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</si>
  <si>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</si>
  <si>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</si>
  <si>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</si>
  <si>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</si>
  <si>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</si>
  <si>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</si>
  <si>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</si>
  <si>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</si>
  <si>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</si>
  <si>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</si>
  <si>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</si>
  <si>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</si>
  <si>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</si>
  <si>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</si>
  <si>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</si>
  <si>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</si>
  <si>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</si>
  <si>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</si>
  <si>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</si>
  <si>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</si>
  <si>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</si>
  <si>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</si>
  <si>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</si>
  <si>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</si>
  <si>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</si>
  <si>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</si>
  <si>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</si>
  <si>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</si>
  <si>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</si>
  <si>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</si>
  <si>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</si>
  <si>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</si>
  <si>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</si>
  <si>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</si>
  <si>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</si>
  <si>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</si>
  <si>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</si>
  <si>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</si>
  <si>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</si>
  <si>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</si>
  <si>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</si>
  <si>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</si>
  <si>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</si>
  <si>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</si>
  <si>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</si>
  <si>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</si>
  <si>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</si>
  <si>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</si>
  <si>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</si>
  <si>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</si>
  <si>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</si>
  <si>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</si>
  <si>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</si>
  <si>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</si>
  <si>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</si>
  <si>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</si>
  <si>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</si>
  <si>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</si>
  <si>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</si>
  <si>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</si>
  <si>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</si>
  <si>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</si>
  <si>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</si>
  <si>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</si>
  <si>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</si>
  <si>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</si>
  <si>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</si>
  <si>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</si>
  <si>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</si>
  <si>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</si>
  <si>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</si>
  <si>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</si>
  <si>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</si>
  <si>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</si>
  <si>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</si>
  <si>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</si>
  <si>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</si>
  <si>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</si>
  <si>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</si>
  <si>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</si>
  <si>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</si>
  <si>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</si>
  <si>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</si>
  <si>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</si>
  <si>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</si>
  <si>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</si>
  <si>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</si>
  <si>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</si>
  <si>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</si>
  <si>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</si>
  <si>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</si>
  <si>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</si>
  <si>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</si>
  <si>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</si>
  <si>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</si>
  <si>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</si>
  <si>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</si>
  <si>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</si>
  <si>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</si>
  <si>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</si>
  <si>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</si>
  <si>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</si>
  <si>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</si>
  <si>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</si>
  <si>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</si>
  <si>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</si>
  <si>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</si>
  <si>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</si>
  <si>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</si>
  <si>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</si>
  <si>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</si>
  <si>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</si>
  <si>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</si>
  <si>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</si>
  <si>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</si>
  <si>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</si>
  <si>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</si>
  <si>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</si>
  <si>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</si>
  <si>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</si>
  <si>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</si>
  <si>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</si>
  <si>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</si>
  <si>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</si>
  <si>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</si>
  <si>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</si>
  <si>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</si>
  <si>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</si>
  <si>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</si>
  <si>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</si>
  <si>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</si>
  <si>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</si>
  <si>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</si>
  <si>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</si>
  <si>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</si>
  <si>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</si>
  <si>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</si>
  <si>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</si>
  <si>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</si>
  <si>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</si>
  <si>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</si>
  <si>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</si>
  <si>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</si>
  <si>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</si>
  <si>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</si>
  <si>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</si>
  <si>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</si>
  <si>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</si>
  <si>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</si>
  <si>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</si>
  <si>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</si>
  <si>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</si>
  <si>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</si>
  <si>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</si>
  <si>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</si>
  <si>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</si>
  <si>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</si>
  <si>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</si>
  <si>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</si>
  <si>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</si>
  <si>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</si>
  <si>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</si>
  <si>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</si>
  <si>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</si>
  <si>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</si>
  <si>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</si>
  <si>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</si>
  <si>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</si>
  <si>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</si>
  <si>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</si>
  <si>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</si>
  <si>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</si>
  <si>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</si>
  <si>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</si>
  <si>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</si>
  <si>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</si>
  <si>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</si>
  <si>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</si>
  <si>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</si>
  <si>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</si>
  <si>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</si>
  <si>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</si>
  <si>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</si>
  <si>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</si>
  <si>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</si>
  <si>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</si>
  <si>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</si>
  <si>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</si>
  <si>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</si>
  <si>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</si>
  <si>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</si>
  <si>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</si>
  <si>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</si>
  <si>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</si>
  <si>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</si>
  <si>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</si>
  <si>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</si>
  <si>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</si>
  <si>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</si>
  <si>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</si>
  <si>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</si>
  <si>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</si>
  <si>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</si>
  <si>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</si>
  <si>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</si>
  <si>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</si>
  <si>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</si>
  <si>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</si>
  <si>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</si>
  <si>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</si>
  <si>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</si>
  <si>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</si>
  <si>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</si>
  <si>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</si>
  <si>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</si>
  <si>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</si>
  <si>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</si>
  <si>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</si>
  <si>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</si>
  <si>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</si>
  <si>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</si>
  <si>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</si>
  <si>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</si>
  <si>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</si>
  <si>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</si>
  <si>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</si>
  <si>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</si>
  <si>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</si>
  <si>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</si>
  <si>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</si>
  <si>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</si>
  <si>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</si>
  <si>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</si>
  <si>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</si>
  <si>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</si>
  <si>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</si>
  <si>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</si>
  <si>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</si>
  <si>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</si>
  <si>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</si>
  <si>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</si>
  <si>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</si>
  <si>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</si>
  <si>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</si>
  <si>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</si>
  <si>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</si>
  <si>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</si>
  <si>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</si>
  <si>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</si>
  <si>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</si>
  <si>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</si>
  <si>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</si>
  <si>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</si>
  <si>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</si>
  <si>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</si>
  <si>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</si>
  <si>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</si>
  <si>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</si>
  <si>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</si>
  <si>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</si>
  <si>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</si>
  <si>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</si>
  <si>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</si>
  <si>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</si>
  <si>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</si>
  <si>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</si>
  <si>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</si>
  <si>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</si>
  <si>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</si>
  <si>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</si>
  <si>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</si>
  <si>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</si>
  <si>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</si>
  <si>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</si>
  <si>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</si>
  <si>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</si>
  <si>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</si>
  <si>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</si>
  <si>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</si>
  <si>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</si>
  <si>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</si>
  <si>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</si>
  <si>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</si>
  <si>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</si>
  <si>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</si>
  <si>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</si>
  <si>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</si>
  <si>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</si>
  <si>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</si>
  <si>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</si>
  <si>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</si>
  <si>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</si>
  <si>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</si>
  <si>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</si>
  <si>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</si>
  <si>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</si>
  <si>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</si>
  <si>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</si>
  <si>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</si>
  <si>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</si>
  <si>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</si>
  <si>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</si>
  <si>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</si>
  <si>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</si>
  <si>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</si>
  <si>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</si>
  <si>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</si>
  <si>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</si>
  <si>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</si>
  <si>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</si>
  <si>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</si>
  <si>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</si>
  <si>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</si>
  <si>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</si>
  <si>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</si>
  <si>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</si>
  <si>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</si>
  <si>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</si>
  <si>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</si>
  <si>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</si>
  <si>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</si>
  <si>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</si>
  <si>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</si>
  <si>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</si>
  <si>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</si>
  <si>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</si>
  <si>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</si>
  <si>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</si>
  <si>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</si>
  <si>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</si>
  <si>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</si>
  <si>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</si>
  <si>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</si>
  <si>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</si>
  <si>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</si>
  <si>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</si>
  <si>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</si>
  <si>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</si>
  <si>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</si>
  <si>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</si>
  <si>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</si>
  <si>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</si>
  <si>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</si>
  <si>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</si>
  <si>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</si>
  <si>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</si>
  <si>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</si>
  <si>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</si>
  <si>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</si>
  <si>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</si>
  <si>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</si>
  <si>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</si>
  <si>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</si>
  <si>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</si>
  <si>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</si>
  <si>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</si>
  <si>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</si>
  <si>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</si>
  <si>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</si>
  <si>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</si>
  <si>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</si>
  <si>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</si>
  <si>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</si>
  <si>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</si>
  <si>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</si>
  <si>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</si>
  <si>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</si>
  <si>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</si>
  <si>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</si>
  <si>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</si>
  <si>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</si>
  <si>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</si>
  <si>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</si>
  <si>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</si>
  <si>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</si>
  <si>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</si>
  <si>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</si>
  <si>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</si>
  <si>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</si>
  <si>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</si>
  <si>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</si>
  <si>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</si>
  <si>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</si>
  <si>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</si>
  <si>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</si>
  <si>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</si>
  <si>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</si>
  <si>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</si>
  <si>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</si>
  <si>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</si>
  <si>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</si>
  <si>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</si>
  <si>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</si>
  <si>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</si>
  <si>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</si>
  <si>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</si>
  <si>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</si>
  <si>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</si>
  <si>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</si>
  <si>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</si>
  <si>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</si>
  <si>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</si>
  <si>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</si>
  <si>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</si>
  <si>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</si>
  <si>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</si>
  <si>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</si>
  <si>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</si>
  <si>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</si>
  <si>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</si>
  <si>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</si>
  <si>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</si>
  <si>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</si>
  <si>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</si>
  <si>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</si>
  <si>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</si>
  <si>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</si>
  <si>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</si>
  <si>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</si>
  <si>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</si>
  <si>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</si>
  <si>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</si>
  <si>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</si>
  <si>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</si>
  <si>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</si>
  <si>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</si>
  <si>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</si>
  <si>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</si>
  <si>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</si>
  <si>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</si>
  <si>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</si>
  <si>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</si>
  <si>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</si>
  <si>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</si>
  <si>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</si>
  <si>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</si>
  <si>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</si>
  <si>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</si>
  <si>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</si>
  <si>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</si>
  <si>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</si>
  <si>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</si>
  <si>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</si>
  <si>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</si>
  <si>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</si>
  <si>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</si>
  <si>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</si>
  <si>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</si>
  <si>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</si>
  <si>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</si>
  <si>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</si>
  <si>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</si>
  <si>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</si>
  <si>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</si>
  <si>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</si>
  <si>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</si>
  <si>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</si>
  <si>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</si>
  <si>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</si>
  <si>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</si>
  <si>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</si>
  <si>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</si>
  <si>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</si>
  <si>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</si>
  <si>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</si>
  <si>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</si>
  <si>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</si>
  <si>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</si>
  <si>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</si>
  <si>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</si>
  <si>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</si>
  <si>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</si>
  <si>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</si>
  <si>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</si>
  <si>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</si>
  <si>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</si>
  <si>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</si>
  <si>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</si>
  <si>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</si>
  <si>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</si>
  <si>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</si>
  <si>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</si>
  <si>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</si>
  <si>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</si>
  <si>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</si>
  <si>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</si>
  <si>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</si>
  <si>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</si>
  <si>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</si>
  <si>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</si>
  <si>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</si>
  <si>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</si>
  <si>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</si>
  <si>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</si>
  <si>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</si>
  <si>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</si>
  <si>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</si>
  <si>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</si>
  <si>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</si>
  <si>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</si>
  <si>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</si>
  <si>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</si>
  <si>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</si>
  <si>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</si>
  <si>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</si>
  <si>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</si>
  <si>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</si>
  <si>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</si>
  <si>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</si>
  <si>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</si>
  <si>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</si>
  <si>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</si>
  <si>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</si>
  <si>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</si>
  <si>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</si>
  <si>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</si>
  <si>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</si>
  <si>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</si>
  <si>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</si>
  <si>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</si>
  <si>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</si>
  <si>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</si>
  <si>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</si>
  <si>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</si>
  <si>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</si>
  <si>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</si>
  <si>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</si>
  <si>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</si>
  <si>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</si>
  <si>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</si>
  <si>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</si>
  <si>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</si>
  <si>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</si>
  <si>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</si>
  <si>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</si>
  <si>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</si>
  <si>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</si>
  <si>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</si>
  <si>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</si>
  <si>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</si>
  <si>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</si>
  <si>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</si>
  <si>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</si>
  <si>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</si>
  <si>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</si>
  <si>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</si>
  <si>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</si>
  <si>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</si>
  <si>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</si>
  <si>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</si>
  <si>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</si>
  <si>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</si>
  <si>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</si>
  <si>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</si>
  <si>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</si>
  <si>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</si>
  <si>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</si>
  <si>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</si>
  <si>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</si>
  <si>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</si>
  <si>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</si>
  <si>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</si>
  <si>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</si>
  <si>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</si>
  <si>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</si>
  <si>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</si>
  <si>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</si>
  <si>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</si>
  <si>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</si>
  <si>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</si>
  <si>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</si>
  <si>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</si>
  <si>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</si>
  <si>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</si>
  <si>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</si>
  <si>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</si>
  <si>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</si>
  <si>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</si>
  <si>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</si>
  <si>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</si>
  <si>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</si>
  <si>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</si>
  <si>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</si>
  <si>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</si>
  <si>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</si>
  <si>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</si>
  <si>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</si>
  <si>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</si>
  <si>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</si>
  <si>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</si>
  <si>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</si>
  <si>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</si>
  <si>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</si>
  <si>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</si>
  <si>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</si>
  <si>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</si>
  <si>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</si>
  <si>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</si>
  <si>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</si>
  <si>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</si>
  <si>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</si>
  <si>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</si>
  <si>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</si>
  <si>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</si>
  <si>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</si>
  <si>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</si>
  <si>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</si>
  <si>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</si>
  <si>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</si>
  <si>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</si>
  <si>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</si>
  <si>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</si>
  <si>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</si>
  <si>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</si>
  <si>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</si>
  <si>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</si>
  <si>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</si>
  <si>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</si>
  <si>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</si>
  <si>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</si>
  <si>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</si>
  <si>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</si>
  <si>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</si>
  <si>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</si>
  <si>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</si>
  <si>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</si>
  <si>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</si>
  <si>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</si>
  <si>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</si>
  <si>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</si>
  <si>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</si>
  <si>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</si>
  <si>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</si>
  <si>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</si>
  <si>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</si>
  <si>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</si>
  <si>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</si>
  <si>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</si>
  <si>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</si>
  <si>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</si>
  <si>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</si>
  <si>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</si>
  <si>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</si>
  <si>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</si>
  <si>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</si>
  <si>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</si>
  <si>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</si>
  <si>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</si>
  <si>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</si>
  <si>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</si>
  <si>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</si>
  <si>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</si>
  <si>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</si>
  <si>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</si>
  <si>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</si>
  <si>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</si>
  <si>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</si>
  <si>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</si>
  <si>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</si>
  <si>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</si>
  <si>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</si>
  <si>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</si>
  <si>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</si>
  <si>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</si>
  <si>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</si>
  <si>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</si>
  <si>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</si>
  <si>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</si>
  <si>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</si>
  <si>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</si>
  <si>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</si>
  <si>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</si>
  <si>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</si>
  <si>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</si>
  <si>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</si>
  <si>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</si>
  <si>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</si>
  <si>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</si>
  <si>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</si>
  <si>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</si>
  <si>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</si>
  <si>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</si>
  <si>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</si>
  <si>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</si>
  <si>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</si>
  <si>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</si>
  <si>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</si>
  <si>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</si>
  <si>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</si>
  <si>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</si>
  <si>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</si>
  <si>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</si>
  <si>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</si>
  <si>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</si>
  <si>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</si>
  <si>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</si>
  <si>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</si>
  <si>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</si>
  <si>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</si>
  <si>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</si>
  <si>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</si>
  <si>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</si>
  <si>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</si>
  <si>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</si>
  <si>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</si>
  <si>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</si>
  <si>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</si>
  <si>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</si>
  <si>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</si>
  <si>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</si>
  <si>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</si>
  <si>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</si>
  <si>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</si>
  <si>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</si>
  <si>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</si>
  <si>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</si>
  <si>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</si>
  <si>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</si>
  <si>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</si>
  <si>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</si>
  <si>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</si>
  <si>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</si>
  <si>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</si>
  <si>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</si>
  <si>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</si>
  <si>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</si>
  <si>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</si>
  <si>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</si>
  <si>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</si>
  <si>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</si>
  <si>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</si>
  <si>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</si>
  <si>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</si>
  <si>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</si>
  <si>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</si>
  <si>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</si>
  <si>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</si>
  <si>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</si>
  <si>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</si>
  <si>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</si>
  <si>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</si>
  <si>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</si>
  <si>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</si>
  <si>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</si>
  <si>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</si>
  <si>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</si>
  <si>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</si>
  <si>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</si>
  <si>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</si>
  <si>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</si>
  <si>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</si>
  <si>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</si>
  <si>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</si>
  <si>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</si>
  <si>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</si>
  <si>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</si>
  <si>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</si>
  <si>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</si>
  <si>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</si>
  <si>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</si>
  <si>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</si>
  <si>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</si>
  <si>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</si>
  <si>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</si>
  <si>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</si>
  <si>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</si>
  <si>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</si>
  <si>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</si>
  <si>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</si>
  <si>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</si>
  <si>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</si>
  <si>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</si>
  <si>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</si>
  <si>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</si>
  <si>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</si>
  <si>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</si>
  <si>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</si>
  <si>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</si>
  <si>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</si>
  <si>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</si>
  <si>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</si>
  <si>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</si>
  <si>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</si>
  <si>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</si>
  <si>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</si>
  <si>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</si>
  <si>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</si>
  <si>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</si>
  <si>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</si>
  <si>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</si>
  <si>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</si>
  <si>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</si>
  <si>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</si>
  <si>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</si>
  <si>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</si>
  <si>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</si>
  <si>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</si>
  <si>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</si>
  <si>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</si>
  <si>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</si>
  <si>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</si>
  <si>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</si>
  <si>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</si>
  <si>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</si>
  <si>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</si>
  <si>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</si>
  <si>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</si>
  <si>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</si>
  <si>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</si>
  <si>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</si>
  <si>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</si>
  <si>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</si>
  <si>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</si>
  <si>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</si>
  <si>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</si>
  <si>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</si>
  <si>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</si>
  <si>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</si>
  <si>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</si>
  <si>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</si>
  <si>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</si>
  <si>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</si>
  <si>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</si>
  <si>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</si>
  <si>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</si>
  <si>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</si>
  <si>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</si>
  <si>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</si>
  <si>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</si>
  <si>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</si>
  <si>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</si>
  <si>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</si>
  <si>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</si>
  <si>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</si>
  <si>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</si>
  <si>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</si>
  <si>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</si>
  <si>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</si>
  <si>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</si>
  <si>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</si>
  <si>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</si>
  <si>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</si>
  <si>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</si>
  <si>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</si>
  <si>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</si>
  <si>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</si>
  <si>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</si>
  <si>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</si>
  <si>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</si>
  <si>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</si>
  <si>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</si>
  <si>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</si>
  <si>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</si>
  <si>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</si>
  <si>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</si>
  <si>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</si>
  <si>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</si>
  <si>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</si>
  <si>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</si>
  <si>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</si>
  <si>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</si>
  <si>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</si>
  <si>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</si>
  <si>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</si>
  <si>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</si>
  <si>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</si>
  <si>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</si>
  <si>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</si>
  <si>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</si>
  <si>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</si>
  <si>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</si>
  <si>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</si>
  <si>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</si>
  <si>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</si>
  <si>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</si>
  <si>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</si>
  <si>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</si>
  <si>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</si>
  <si>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</si>
  <si>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</si>
  <si>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</si>
  <si>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</si>
  <si>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</si>
  <si>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</si>
  <si>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</si>
  <si>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</si>
  <si>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</si>
  <si>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</si>
  <si>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</si>
  <si>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</si>
  <si>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</si>
  <si>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</si>
  <si>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</si>
  <si>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</si>
  <si>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</si>
  <si>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</si>
  <si>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</si>
  <si>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</si>
  <si>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</si>
  <si>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</si>
  <si>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</si>
  <si>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</si>
  <si>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</si>
  <si>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</si>
  <si>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</si>
  <si>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</si>
  <si>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</si>
  <si>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</si>
  <si>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</si>
  <si>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</si>
  <si>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</si>
  <si>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</si>
  <si>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</si>
  <si>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</si>
  <si>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</si>
  <si>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</si>
  <si>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</si>
  <si>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</si>
  <si>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</si>
  <si>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</si>
  <si>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</si>
  <si>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</si>
  <si>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</si>
  <si>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</si>
  <si>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</si>
  <si>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</si>
  <si>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</si>
  <si>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</si>
  <si>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</si>
  <si>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</si>
  <si>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</si>
  <si>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</si>
  <si>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</si>
  <si>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</si>
  <si>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</si>
  <si>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</si>
  <si>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</si>
  <si>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</si>
  <si>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</si>
  <si>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</si>
  <si>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</si>
  <si>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</si>
  <si>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</si>
  <si>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</si>
  <si>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</si>
  <si>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</si>
  <si>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</si>
  <si>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</si>
  <si>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</si>
  <si>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</si>
  <si>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</si>
  <si>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</si>
  <si>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</si>
  <si>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</si>
  <si>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</si>
  <si>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</si>
  <si>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</si>
  <si>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</si>
  <si>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</si>
  <si>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</si>
  <si>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</si>
  <si>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</si>
  <si>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</si>
  <si>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</si>
  <si>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</si>
  <si>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</si>
  <si>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</si>
  <si>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</si>
  <si>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</si>
  <si>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</si>
  <si>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</si>
  <si>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</si>
  <si>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</si>
  <si>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</si>
  <si>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</si>
  <si>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</si>
  <si>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</si>
  <si>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</si>
  <si>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</si>
  <si>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</si>
  <si>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</si>
  <si>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</si>
  <si>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</si>
  <si>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</si>
  <si>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</si>
  <si>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</si>
  <si>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</si>
  <si>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</si>
  <si>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</si>
  <si>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</si>
  <si>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</si>
  <si>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</si>
  <si>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</si>
  <si>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</si>
  <si>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</si>
  <si>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</si>
  <si>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</si>
  <si>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</si>
  <si>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</si>
  <si>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</si>
  <si>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</si>
  <si>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</si>
  <si>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</si>
  <si>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</si>
  <si>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</si>
  <si>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</si>
  <si>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</si>
  <si>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</si>
  <si>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</si>
  <si>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</si>
  <si>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</si>
  <si>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</si>
  <si>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</si>
  <si>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</si>
  <si>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</si>
  <si>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</si>
  <si>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</si>
  <si>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</si>
  <si>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</si>
  <si>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</si>
  <si>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</si>
  <si>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</si>
  <si>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</si>
  <si>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</si>
  <si>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</si>
  <si>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</si>
  <si>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</si>
  <si>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</si>
  <si>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</si>
  <si>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</si>
  <si>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</si>
  <si>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</si>
  <si>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</si>
  <si>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</si>
  <si>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</si>
  <si>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</si>
  <si>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</si>
  <si>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</si>
  <si>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</si>
  <si>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</si>
  <si>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</si>
  <si>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</si>
  <si>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</si>
  <si>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</si>
  <si>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</si>
  <si>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</si>
  <si>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</si>
  <si>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</si>
  <si>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</si>
  <si>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</si>
  <si>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</si>
  <si>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</si>
  <si>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</si>
  <si>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</si>
  <si>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</si>
  <si>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</si>
  <si>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</si>
  <si>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</si>
  <si>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</si>
  <si>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</si>
  <si>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</si>
  <si>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</si>
  <si>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</si>
  <si>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</si>
  <si>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</si>
  <si>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</si>
  <si>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</si>
  <si>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</si>
  <si>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</si>
  <si>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</si>
  <si>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</si>
  <si>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</si>
  <si>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</si>
  <si>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</si>
  <si>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</si>
  <si>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</si>
  <si>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</si>
  <si>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</si>
  <si>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</si>
  <si>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</si>
  <si>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</si>
  <si>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</si>
  <si>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</si>
  <si>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</si>
  <si>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</si>
  <si>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</si>
  <si>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</si>
  <si>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</si>
  <si>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</si>
  <si>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</si>
  <si>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</si>
  <si>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</si>
  <si>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</si>
  <si>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</si>
  <si>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</si>
  <si>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</si>
  <si>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</si>
  <si>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</si>
  <si>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</si>
  <si>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</si>
  <si>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</si>
  <si>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</si>
  <si>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</si>
  <si>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</si>
  <si>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</si>
  <si>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</si>
  <si>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</si>
  <si>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</si>
  <si>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</si>
  <si>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</si>
  <si>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</si>
  <si>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</si>
  <si>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</si>
  <si>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</si>
  <si>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</si>
  <si>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</si>
  <si>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</si>
  <si>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</si>
  <si>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</si>
  <si>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</si>
  <si>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</si>
  <si>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</si>
  <si>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</si>
  <si>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</si>
  <si>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</si>
  <si>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</si>
  <si>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</si>
  <si>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</si>
  <si>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</si>
  <si>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</si>
  <si>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</si>
  <si>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</si>
  <si>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</si>
  <si>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</si>
  <si>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</si>
  <si>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</si>
  <si>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</si>
  <si>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</si>
  <si>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</si>
  <si>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</si>
  <si>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</si>
  <si>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</si>
  <si>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</si>
  <si>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</si>
  <si>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</si>
  <si>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</si>
  <si>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</si>
  <si>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</si>
  <si>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</si>
  <si>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</si>
  <si>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</si>
  <si>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</si>
  <si>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</si>
  <si>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</si>
  <si>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</si>
  <si>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</si>
  <si>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</si>
  <si>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</si>
  <si>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</si>
  <si>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</si>
  <si>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</si>
  <si>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</si>
  <si>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</si>
  <si>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</si>
  <si>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</si>
  <si>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</si>
  <si>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</si>
  <si>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</si>
  <si>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</si>
  <si>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</si>
  <si>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</si>
  <si>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</si>
  <si>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</si>
  <si>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</si>
  <si>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</si>
  <si>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</si>
  <si>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</si>
  <si>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</si>
  <si>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</si>
  <si>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</si>
  <si>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</si>
  <si>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</si>
  <si>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</si>
  <si>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</si>
  <si>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</si>
  <si>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</si>
  <si>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</si>
  <si>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</si>
  <si>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</si>
  <si>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</si>
  <si>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</si>
  <si>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</si>
  <si>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</si>
  <si>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</si>
  <si>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</si>
  <si>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</si>
  <si>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</si>
  <si>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</si>
  <si>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</si>
  <si>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</si>
  <si>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</si>
  <si>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</si>
  <si>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</si>
  <si>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</si>
  <si>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</si>
  <si>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</si>
  <si>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</si>
  <si>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</si>
  <si>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</si>
  <si>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</si>
  <si>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</si>
  <si>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</si>
  <si>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</si>
  <si>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</si>
  <si>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</si>
  <si>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</si>
  <si>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</si>
  <si>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</si>
  <si>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</si>
  <si>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</si>
  <si>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</si>
  <si>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</si>
  <si>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</si>
  <si>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</si>
  <si>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</si>
  <si>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</si>
  <si>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</si>
  <si>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</si>
  <si>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</si>
  <si>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</si>
  <si>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</si>
  <si>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</si>
  <si>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</si>
  <si>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</si>
  <si>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</si>
  <si>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</si>
  <si>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</si>
  <si>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</si>
  <si>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</si>
  <si>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</si>
  <si>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</si>
  <si>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</si>
  <si>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</si>
  <si>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</si>
  <si>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</si>
  <si>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</si>
  <si>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</si>
  <si>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</si>
  <si>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</si>
  <si>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</si>
  <si>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</si>
  <si>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</si>
  <si>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</si>
  <si>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</si>
  <si>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</si>
  <si>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</si>
  <si>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</si>
  <si>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</si>
  <si>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</si>
  <si>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</si>
  <si>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</si>
  <si>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</si>
  <si>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</si>
  <si>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</si>
  <si>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</si>
  <si>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</si>
  <si>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</si>
  <si>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</si>
  <si>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</si>
  <si>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</si>
  <si>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</si>
  <si>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</si>
  <si>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</si>
  <si>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</si>
  <si>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</si>
  <si>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</si>
  <si>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</si>
  <si>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</si>
  <si>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</si>
  <si>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</si>
  <si>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</si>
  <si>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</si>
  <si>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</si>
  <si>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</si>
  <si>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</si>
  <si>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</si>
  <si>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</si>
  <si>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</si>
  <si>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</si>
  <si>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</si>
  <si>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</si>
  <si>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</si>
  <si>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</si>
  <si>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</si>
  <si>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</si>
  <si>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</si>
  <si>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</si>
  <si>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</si>
  <si>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</si>
  <si>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</si>
  <si>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</si>
  <si>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</si>
  <si>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</si>
  <si>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</si>
  <si>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</si>
  <si>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</si>
  <si>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</si>
  <si>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</si>
  <si>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</si>
  <si>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</si>
  <si>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</si>
  <si>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</si>
  <si>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</si>
  <si>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</si>
  <si>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</si>
  <si>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</si>
  <si>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</si>
  <si>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</si>
  <si>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</si>
  <si>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</si>
  <si>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</si>
  <si>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</si>
  <si>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</si>
  <si>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</si>
  <si>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</si>
  <si>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</si>
  <si>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</si>
  <si>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</si>
  <si>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</si>
  <si>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</si>
  <si>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</si>
  <si>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</si>
  <si>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</si>
  <si>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</si>
  <si>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</si>
  <si>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</si>
  <si>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</si>
  <si>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</si>
  <si>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</si>
  <si>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</si>
  <si>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</si>
  <si>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</si>
  <si>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</si>
  <si>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</si>
  <si>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</si>
  <si>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</si>
  <si>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</si>
  <si>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</si>
  <si>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</si>
  <si>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</si>
  <si>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</si>
  <si>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</si>
  <si>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</si>
  <si>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</si>
  <si>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</si>
  <si>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</si>
  <si>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</si>
  <si>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</si>
  <si>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</si>
  <si>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</si>
  <si>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</si>
  <si>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</si>
  <si>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</si>
  <si>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</si>
  <si>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</si>
  <si>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</si>
  <si>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</si>
  <si>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</si>
  <si>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</si>
  <si>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</si>
  <si>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</si>
  <si>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</si>
  <si>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</si>
  <si>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</si>
  <si>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</si>
  <si>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</si>
  <si>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</si>
  <si>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</si>
  <si>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</si>
  <si>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</si>
  <si>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</si>
  <si>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</si>
  <si>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</si>
  <si>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</si>
  <si>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</si>
  <si>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</si>
  <si>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</si>
  <si>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</si>
  <si>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</si>
  <si>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</si>
  <si>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</si>
  <si>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</si>
  <si>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</si>
  <si>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</si>
  <si>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</si>
  <si>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</si>
  <si>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</si>
  <si>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</si>
  <si>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</si>
  <si>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</si>
  <si>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</si>
  <si>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</si>
  <si>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</si>
  <si>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</si>
  <si>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</si>
  <si>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</si>
  <si>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</si>
  <si>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</si>
  <si>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</si>
  <si>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</si>
  <si>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</si>
  <si>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</si>
  <si>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</si>
  <si>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</si>
  <si>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</si>
  <si>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</si>
  <si>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</si>
  <si>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</si>
  <si>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</si>
  <si>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</si>
  <si>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</si>
  <si>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</si>
  <si>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</si>
  <si>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</si>
  <si>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</si>
  <si>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</si>
  <si>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</si>
  <si>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</si>
  <si>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</si>
  <si>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</si>
  <si>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</si>
  <si>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</si>
  <si>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</si>
  <si>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</si>
  <si>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</si>
  <si>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</si>
  <si>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</si>
  <si>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</si>
  <si>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</si>
  <si>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</si>
  <si>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</si>
  <si>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</si>
  <si>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</si>
  <si>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</si>
  <si>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</si>
  <si>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</si>
  <si>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</si>
  <si>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</si>
  <si>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</si>
  <si>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</si>
  <si>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</si>
  <si>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</si>
  <si>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</si>
  <si>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</si>
  <si>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</si>
  <si>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</si>
  <si>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</si>
  <si>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</si>
  <si>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</si>
  <si>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</si>
  <si>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</si>
  <si>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</si>
  <si>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</si>
  <si>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</si>
  <si>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</si>
  <si>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</si>
  <si>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</si>
  <si>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</si>
  <si>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</si>
  <si>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</si>
  <si>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</si>
  <si>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</si>
  <si>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</si>
  <si>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</si>
  <si>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</si>
  <si>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</si>
  <si>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</si>
  <si>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</si>
  <si>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</si>
  <si>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</si>
  <si>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</si>
  <si>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</si>
  <si>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</si>
  <si>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</si>
  <si>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</si>
  <si>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</si>
  <si>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</si>
  <si>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</si>
  <si>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</si>
  <si>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</si>
  <si>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</si>
  <si>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</si>
  <si>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</si>
  <si>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</si>
  <si>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</si>
  <si>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</si>
  <si>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</si>
  <si>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</si>
  <si>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</si>
  <si>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</si>
  <si>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</si>
  <si>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</si>
  <si>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</si>
  <si>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</si>
  <si>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</si>
  <si>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</si>
  <si>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</si>
  <si>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</si>
  <si>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</si>
  <si>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</si>
  <si>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</si>
  <si>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</si>
  <si>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</si>
  <si>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</si>
  <si>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</si>
  <si>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</si>
  <si>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</si>
  <si>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</si>
  <si>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</si>
  <si>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</si>
  <si>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</si>
  <si>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</si>
  <si>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</si>
  <si>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</si>
  <si>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</si>
  <si>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</si>
  <si>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</si>
  <si>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</si>
  <si>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</si>
  <si>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</si>
  <si>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</si>
  <si>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</si>
  <si>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</si>
  <si>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</si>
  <si>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</si>
  <si>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</si>
  <si>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</si>
  <si>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</si>
  <si>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</si>
  <si>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</si>
  <si>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</si>
  <si>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</si>
  <si>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</si>
  <si>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</si>
  <si>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</si>
  <si>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</si>
  <si>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</si>
  <si>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</si>
  <si>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</si>
  <si>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</si>
  <si>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</si>
  <si>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</si>
  <si>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</si>
  <si>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</si>
  <si>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</si>
  <si>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</si>
  <si>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</si>
  <si>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</si>
  <si>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</si>
  <si>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</si>
  <si>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</si>
  <si>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</si>
  <si>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</si>
  <si>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</si>
  <si>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</si>
  <si>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</si>
  <si>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</si>
  <si>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</si>
  <si>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</si>
  <si>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</si>
  <si>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</si>
  <si>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</si>
  <si>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</si>
  <si>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</si>
  <si>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</si>
  <si>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</si>
  <si>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</si>
  <si>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</si>
  <si>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</si>
  <si>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</si>
  <si>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</si>
  <si>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</si>
  <si>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</si>
  <si>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</si>
  <si>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</si>
  <si>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</si>
  <si>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</si>
  <si>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</si>
  <si>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</si>
  <si>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</si>
  <si>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</si>
  <si>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</si>
  <si>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</si>
  <si>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</si>
  <si>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</si>
  <si>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</si>
  <si>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</si>
  <si>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</si>
  <si>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</si>
  <si>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</si>
  <si>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</si>
  <si>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</si>
  <si>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</si>
  <si>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</si>
  <si>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</si>
  <si>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</si>
  <si>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</si>
  <si>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</si>
  <si>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</si>
  <si>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</si>
  <si>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</si>
  <si>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</si>
  <si>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</si>
  <si>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</si>
  <si>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</si>
  <si>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</si>
  <si>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</si>
  <si>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</si>
  <si>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</si>
  <si>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</si>
  <si>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</si>
  <si>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</si>
  <si>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</si>
  <si>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</si>
  <si>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</si>
  <si>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</si>
  <si>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</si>
  <si>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</si>
  <si>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</si>
  <si>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</si>
  <si>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</si>
  <si>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</si>
  <si>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</si>
  <si>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</si>
  <si>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</si>
  <si>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</si>
  <si>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</si>
  <si>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</si>
  <si>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</si>
  <si>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</si>
  <si>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</si>
  <si>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</si>
  <si>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</si>
  <si>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</si>
  <si>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</si>
  <si>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</si>
  <si>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</si>
  <si>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</si>
  <si>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</si>
  <si>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</si>
  <si>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</si>
  <si>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</si>
  <si>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</si>
  <si>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</si>
  <si>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</si>
  <si>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</si>
  <si>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</si>
  <si>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</si>
  <si>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</si>
  <si>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</si>
  <si>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</si>
  <si>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</si>
  <si>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</si>
  <si>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</si>
  <si>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</si>
  <si>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</si>
  <si>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</si>
  <si>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</si>
  <si>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</si>
  <si>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</si>
  <si>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</si>
  <si>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</si>
  <si>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</si>
  <si>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</si>
  <si>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</si>
  <si>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</si>
  <si>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</si>
  <si>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</si>
  <si>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</si>
  <si>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</si>
  <si>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</si>
  <si>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</si>
  <si>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</si>
  <si>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</si>
  <si>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</si>
  <si>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</si>
  <si>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</si>
  <si>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</si>
  <si>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</si>
  <si>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</si>
  <si>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</si>
  <si>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</si>
  <si>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</si>
  <si>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</si>
  <si>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</si>
  <si>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</si>
  <si>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</si>
  <si>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</si>
  <si>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</si>
  <si>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</si>
  <si>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</si>
  <si>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</si>
  <si>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</si>
  <si>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</si>
  <si>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</si>
  <si>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</si>
  <si>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</si>
  <si>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</si>
  <si>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</si>
  <si>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</si>
  <si>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</si>
  <si>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</si>
  <si>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</si>
  <si>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</si>
  <si>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</si>
  <si>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</si>
  <si>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</si>
  <si>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</si>
  <si>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</si>
  <si>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</si>
  <si>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</si>
  <si>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</si>
  <si>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</si>
  <si>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</si>
  <si>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</si>
  <si>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</si>
  <si>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</si>
  <si>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</si>
  <si>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</si>
  <si>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</si>
  <si>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</si>
  <si>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</si>
  <si>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</si>
  <si>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</si>
  <si>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</si>
  <si>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</si>
  <si>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</si>
  <si>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</si>
  <si>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</si>
  <si>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</si>
  <si>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</si>
  <si>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</si>
  <si>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</si>
  <si>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</si>
  <si>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</si>
  <si>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</si>
  <si>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</si>
  <si>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</si>
  <si>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</si>
  <si>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</si>
  <si>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</si>
  <si>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</si>
  <si>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</si>
  <si>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</si>
  <si>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</si>
  <si>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</si>
  <si>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</si>
  <si>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</si>
  <si>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</si>
  <si>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</si>
  <si>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</si>
  <si>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</si>
  <si>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</si>
  <si>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</si>
  <si>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</si>
  <si>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</si>
  <si>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</si>
  <si>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</si>
  <si>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</si>
  <si>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</si>
  <si>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</si>
  <si>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</si>
  <si>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</si>
  <si>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</si>
  <si>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</si>
  <si>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</si>
  <si>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</si>
  <si>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</si>
  <si>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</si>
  <si>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</si>
  <si>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</si>
  <si>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</si>
  <si>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</si>
  <si>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</si>
  <si>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</si>
  <si>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</si>
  <si>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</si>
  <si>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</si>
  <si>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</si>
  <si>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</si>
  <si>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</si>
  <si>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</si>
  <si>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</si>
  <si>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</si>
  <si>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</si>
  <si>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</si>
  <si>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</si>
  <si>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</si>
  <si>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</si>
  <si>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</si>
  <si>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</si>
  <si>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</si>
  <si>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</si>
  <si>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</si>
  <si>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</si>
  <si>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</si>
  <si>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</si>
  <si>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</si>
  <si>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</si>
  <si>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</si>
  <si>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</si>
  <si>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</si>
  <si>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</si>
  <si>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</si>
  <si>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</si>
  <si>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</si>
  <si>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</si>
  <si>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</si>
  <si>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</si>
  <si>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</si>
  <si>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</si>
  <si>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</si>
  <si>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</si>
  <si>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</si>
  <si>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</si>
  <si>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</si>
  <si>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</si>
  <si>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</si>
  <si>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</si>
  <si>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</si>
  <si>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</si>
  <si>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</si>
  <si>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</si>
  <si>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</si>
  <si>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</si>
  <si>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</si>
  <si>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</si>
  <si>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</si>
  <si>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</si>
  <si>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</si>
  <si>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</si>
  <si>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</si>
  <si>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</si>
  <si>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</si>
  <si>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</si>
  <si>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</si>
  <si>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</si>
  <si>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</si>
  <si>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</si>
  <si>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</si>
  <si>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</si>
  <si>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</si>
  <si>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</si>
  <si>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</si>
  <si>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</si>
  <si>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</si>
  <si>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</si>
  <si>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</si>
  <si>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</si>
  <si>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</si>
  <si>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</si>
  <si>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</si>
  <si>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</si>
  <si>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</si>
  <si>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</si>
  <si>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</si>
  <si>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</si>
  <si>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</si>
  <si>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</si>
  <si>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</si>
  <si>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</si>
  <si>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</si>
  <si>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</si>
  <si>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</si>
  <si>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</si>
  <si>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</si>
  <si>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</si>
  <si>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</si>
  <si>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</si>
  <si>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</si>
  <si>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</si>
  <si>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</si>
  <si>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</si>
  <si>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</si>
  <si>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</si>
  <si>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</si>
  <si>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</si>
  <si>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</si>
  <si>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</si>
  <si>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</si>
  <si>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</si>
  <si>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</si>
  <si>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</si>
  <si>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</si>
  <si>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</si>
  <si>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</si>
  <si>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</si>
  <si>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</si>
  <si>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</si>
  <si>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</si>
  <si>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</si>
  <si>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</si>
  <si>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</si>
  <si>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</si>
  <si>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</si>
  <si>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</si>
  <si>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</si>
  <si>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</si>
  <si>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</si>
  <si>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</si>
  <si>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</si>
  <si>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</si>
  <si>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</si>
  <si>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</si>
  <si>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</si>
  <si>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</si>
  <si>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</si>
  <si>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</si>
  <si>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</si>
  <si>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</si>
  <si>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</si>
  <si>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</si>
  <si>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</si>
  <si>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</si>
  <si>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</si>
  <si>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</si>
  <si>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</si>
  <si>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</si>
  <si>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</si>
  <si>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</si>
  <si>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</si>
  <si>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</si>
  <si>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</si>
  <si>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</si>
  <si>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</si>
  <si>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</si>
  <si>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</si>
  <si>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</si>
  <si>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</si>
  <si>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</si>
  <si>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</si>
  <si>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</si>
  <si>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</si>
  <si>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</si>
  <si>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</si>
  <si>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</si>
  <si>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</si>
  <si>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</si>
  <si>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</si>
  <si>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</si>
  <si>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</si>
  <si>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</si>
  <si>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</si>
  <si>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</si>
  <si>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</si>
  <si>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</si>
  <si>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</si>
  <si>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</si>
  <si>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</si>
  <si>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</si>
  <si>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</si>
  <si>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</si>
  <si>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</si>
  <si>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</si>
  <si>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</si>
  <si>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</si>
  <si>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</si>
  <si>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</si>
  <si>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</si>
  <si>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</si>
  <si>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</si>
  <si>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</si>
  <si>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</si>
  <si>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</si>
  <si>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</si>
  <si>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</si>
  <si>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</si>
  <si>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</si>
  <si>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</si>
  <si>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</si>
  <si>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</si>
  <si>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</si>
  <si>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</si>
  <si>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</si>
  <si>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</si>
  <si>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</si>
  <si>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</si>
  <si>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</si>
  <si>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</si>
  <si>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</si>
  <si>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</si>
  <si>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</si>
  <si>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</si>
  <si>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</si>
  <si>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</si>
  <si>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</si>
  <si>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</si>
  <si>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</si>
  <si>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</si>
  <si>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</si>
  <si>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</si>
  <si>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</si>
  <si>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</si>
  <si>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</si>
  <si>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</si>
  <si>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</si>
  <si>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</si>
  <si>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</si>
  <si>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</si>
  <si>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</si>
  <si>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</si>
  <si>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</si>
  <si>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</si>
  <si>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</si>
  <si>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</si>
  <si>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</si>
  <si>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</si>
  <si>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</si>
  <si>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</si>
  <si>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</si>
  <si>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</si>
  <si>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</si>
  <si>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</si>
  <si>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</si>
  <si>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</si>
  <si>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</si>
  <si>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</si>
  <si>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</si>
  <si>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</si>
  <si>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</si>
  <si>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</si>
  <si>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</si>
  <si>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</si>
  <si>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</si>
  <si>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</si>
  <si>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</si>
  <si>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</si>
  <si>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</si>
  <si>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</si>
  <si>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</si>
  <si>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</si>
  <si>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</si>
  <si>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</si>
  <si>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</si>
  <si>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</si>
  <si>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</si>
  <si>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</si>
  <si>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</si>
  <si>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</si>
  <si>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</si>
  <si>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</si>
  <si>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</si>
  <si>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</si>
  <si>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</si>
  <si>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</si>
  <si>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</si>
  <si>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</si>
  <si>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</si>
  <si>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</si>
  <si>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</si>
  <si>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</si>
  <si>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</si>
  <si>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</si>
  <si>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</si>
  <si>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</si>
  <si>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</si>
  <si>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</si>
  <si>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</si>
  <si>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</si>
  <si>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</si>
  <si>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</si>
  <si>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</si>
  <si>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</si>
  <si>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</si>
  <si>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</si>
  <si>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</si>
  <si>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</si>
  <si>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</si>
  <si>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</si>
  <si>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</si>
  <si>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</si>
  <si>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</si>
  <si>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</si>
  <si>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</si>
  <si>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</si>
  <si>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</si>
  <si>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</si>
  <si>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</si>
  <si>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</si>
  <si>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</si>
  <si>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</si>
  <si>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</si>
  <si>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</si>
  <si>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</si>
  <si>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</si>
  <si>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</si>
  <si>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</si>
  <si>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</si>
  <si>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</si>
  <si>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</si>
  <si>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</si>
  <si>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</si>
  <si>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</si>
  <si>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</si>
  <si>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</si>
  <si>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</si>
  <si>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</si>
  <si>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</si>
  <si>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</si>
  <si>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</si>
  <si>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</si>
  <si>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</si>
  <si>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</si>
  <si>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</si>
  <si>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</si>
  <si>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</si>
  <si>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</si>
  <si>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</si>
  <si>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</si>
  <si>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</si>
  <si>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</si>
  <si>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</si>
  <si>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</si>
  <si>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</si>
  <si>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</si>
  <si>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</si>
  <si>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</si>
  <si>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</si>
  <si>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</si>
  <si>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</si>
  <si>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</si>
  <si>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</si>
  <si>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</si>
  <si>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</si>
  <si>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</si>
  <si>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</si>
  <si>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</si>
  <si>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</si>
  <si>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</si>
  <si>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</si>
  <si>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</si>
  <si>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</si>
  <si>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</si>
  <si>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</si>
  <si>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</si>
  <si>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</si>
  <si>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</si>
  <si>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</si>
  <si>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</si>
  <si>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</si>
  <si>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</si>
  <si>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</si>
  <si>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</si>
  <si>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</si>
  <si>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</si>
  <si>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</si>
  <si>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</si>
  <si>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</si>
  <si>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</si>
  <si>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</si>
  <si>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</si>
  <si>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</si>
  <si>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</si>
  <si>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</si>
  <si>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</si>
  <si>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</si>
  <si>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</si>
  <si>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</si>
  <si>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</si>
  <si>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</si>
  <si>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</si>
  <si>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</si>
  <si>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</si>
  <si>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</si>
  <si>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</si>
  <si>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</si>
  <si>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</si>
  <si>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</si>
  <si>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</si>
  <si>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</si>
  <si>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</si>
  <si>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</si>
  <si>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</si>
  <si>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</si>
  <si>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</si>
  <si>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</si>
  <si>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</si>
  <si>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</si>
  <si>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</si>
  <si>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</si>
  <si>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</si>
  <si>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</si>
  <si>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</si>
  <si>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</si>
  <si>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</si>
  <si>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</si>
  <si>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</si>
  <si>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</si>
  <si>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</si>
  <si>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</si>
  <si>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</si>
  <si>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</si>
  <si>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</si>
  <si>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</si>
  <si>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</si>
  <si>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</si>
  <si>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</si>
  <si>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</si>
  <si>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</si>
  <si>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</si>
  <si>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</si>
  <si>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</si>
  <si>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</si>
  <si>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</si>
  <si>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</si>
  <si>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</si>
  <si>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</si>
  <si>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</si>
  <si>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</si>
  <si>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</si>
  <si>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</si>
  <si>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</si>
  <si>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</si>
  <si>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</si>
  <si>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</si>
  <si>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</si>
  <si>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</si>
  <si>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</si>
  <si>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</si>
  <si>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</si>
  <si>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</si>
  <si>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</si>
  <si>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</si>
  <si>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</si>
  <si>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</si>
  <si>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</si>
  <si>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</si>
  <si>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</si>
  <si>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</si>
  <si>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</si>
  <si>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</si>
  <si>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</si>
  <si>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</si>
  <si>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</si>
  <si>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</si>
  <si>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</si>
  <si>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</si>
  <si>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</si>
  <si>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</si>
  <si>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</si>
  <si>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</si>
  <si>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</si>
  <si>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</si>
  <si>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</si>
  <si>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</si>
  <si>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</si>
  <si>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</si>
  <si>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</si>
  <si>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</si>
  <si>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</si>
  <si>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</si>
  <si>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</si>
  <si>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</si>
  <si>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</si>
  <si>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</si>
  <si>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</si>
  <si>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</si>
  <si>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</si>
  <si>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</si>
  <si>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</si>
  <si>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</si>
  <si>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</si>
  <si>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</si>
  <si>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</si>
  <si>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</si>
  <si>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</si>
  <si>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</si>
  <si>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</si>
  <si>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</si>
  <si>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</si>
  <si>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</si>
  <si>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</si>
  <si>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</si>
  <si>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</si>
  <si>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</si>
  <si>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</si>
  <si>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</si>
  <si>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</si>
  <si>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</si>
  <si>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</si>
  <si>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</si>
  <si>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</si>
  <si>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</si>
  <si>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</si>
  <si>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</si>
  <si>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</si>
  <si>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</si>
  <si>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</si>
  <si>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</si>
  <si>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</si>
  <si>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</si>
  <si>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</si>
  <si>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</si>
  <si>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</si>
  <si>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</si>
  <si>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</si>
  <si>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</si>
  <si>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</si>
  <si>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</si>
  <si>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</si>
  <si>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</si>
  <si>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</si>
  <si>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</si>
  <si>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</si>
  <si>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</si>
  <si>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</si>
  <si>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</si>
  <si>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</si>
  <si>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</si>
  <si>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</si>
  <si>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</si>
  <si>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</si>
  <si>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</si>
  <si>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</si>
  <si>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</si>
  <si>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</si>
  <si>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</si>
  <si>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</si>
  <si>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</si>
  <si>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</si>
  <si>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</si>
  <si>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</si>
  <si>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</si>
  <si>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</si>
  <si>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</si>
  <si>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</si>
  <si>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</si>
  <si>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</si>
  <si>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</si>
  <si>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</si>
  <si>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</si>
  <si>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</si>
  <si>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</si>
  <si>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</si>
  <si>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</si>
  <si>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</si>
  <si>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</si>
  <si>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</si>
  <si>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</si>
  <si>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</si>
  <si>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</si>
  <si>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</si>
  <si>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</si>
  <si>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</si>
  <si>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</si>
  <si>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</si>
  <si>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</si>
  <si>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</si>
  <si>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</si>
  <si>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</si>
  <si>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</si>
  <si>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</si>
  <si>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</si>
  <si>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</si>
  <si>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</si>
  <si>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</si>
  <si>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</si>
  <si>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</si>
  <si>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</si>
  <si>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</si>
  <si>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</si>
  <si>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</si>
  <si>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</si>
  <si>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</si>
  <si>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</si>
  <si>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</si>
  <si>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</si>
  <si>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</si>
  <si>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</si>
  <si>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</si>
  <si>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</si>
  <si>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</si>
  <si>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</si>
  <si>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</si>
  <si>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</si>
  <si>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</si>
  <si>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</si>
  <si>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</si>
  <si>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</si>
  <si>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</si>
  <si>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</si>
  <si>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</si>
  <si>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</si>
  <si>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</si>
  <si>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</si>
  <si>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</si>
  <si>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</si>
  <si>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</si>
  <si>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</si>
  <si>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</si>
  <si>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</si>
  <si>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</si>
  <si>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</si>
  <si>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</si>
  <si>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</si>
  <si>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</si>
  <si>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</si>
  <si>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</si>
  <si>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</si>
  <si>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</si>
  <si>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</si>
  <si>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</si>
  <si>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</si>
  <si>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</si>
  <si>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</si>
  <si>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</si>
  <si>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</si>
  <si>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</si>
  <si>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</si>
  <si>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</si>
  <si>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</si>
  <si>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</si>
  <si>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</si>
  <si>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</si>
  <si>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</si>
  <si>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</si>
  <si>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</si>
  <si>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</si>
  <si>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</si>
  <si>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</si>
  <si>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</si>
  <si>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</si>
  <si>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</si>
  <si>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</si>
  <si>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</si>
  <si>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</si>
  <si>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</si>
  <si>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</si>
  <si>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</si>
  <si>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</si>
  <si>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</si>
  <si>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</si>
  <si>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</si>
  <si>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</si>
  <si>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</si>
  <si>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</si>
  <si>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</si>
  <si>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</si>
  <si>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</si>
  <si>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</si>
  <si>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</si>
  <si>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</si>
  <si>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</si>
  <si>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</si>
  <si>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</si>
  <si>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</si>
  <si>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</si>
  <si>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</si>
  <si>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</si>
  <si>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</si>
  <si>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</si>
  <si>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</si>
  <si>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</si>
  <si>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</si>
  <si>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</si>
  <si>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</si>
  <si>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</si>
  <si>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</si>
  <si>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</si>
  <si>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</si>
  <si>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</si>
  <si>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</si>
  <si>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</si>
  <si>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</si>
  <si>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</si>
  <si>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</si>
  <si>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</si>
  <si>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</si>
  <si>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</si>
  <si>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</si>
  <si>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</si>
  <si>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</si>
  <si>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</si>
  <si>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</si>
  <si>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</si>
  <si>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</si>
  <si>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</si>
  <si>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</si>
  <si>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</si>
  <si>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</si>
  <si>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</si>
  <si>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</si>
  <si>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</si>
  <si>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</si>
  <si>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</si>
  <si>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</si>
  <si>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</si>
  <si>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</si>
  <si>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</si>
  <si>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</si>
  <si>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</si>
  <si>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</si>
  <si>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</si>
  <si>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</si>
  <si>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</si>
  <si>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</si>
  <si>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</si>
  <si>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</si>
  <si>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</si>
  <si>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</si>
  <si>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</si>
  <si>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</si>
  <si>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</si>
  <si>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</si>
  <si>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</si>
  <si>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</si>
  <si>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</si>
  <si>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</si>
  <si>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</si>
  <si>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</si>
  <si>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</si>
  <si>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</si>
  <si>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</si>
  <si>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</si>
  <si>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</si>
  <si>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</si>
  <si>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</si>
  <si>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</si>
  <si>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</si>
  <si>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</si>
  <si>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</si>
  <si>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</si>
  <si>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</si>
  <si>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</si>
  <si>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</si>
  <si>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</si>
  <si>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</si>
  <si>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</si>
  <si>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</si>
  <si>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</si>
  <si>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</si>
  <si>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</si>
  <si>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</si>
  <si>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</si>
  <si>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</si>
  <si>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</si>
  <si>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</si>
  <si>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</si>
  <si>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</si>
  <si>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</si>
  <si>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</si>
  <si>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</si>
  <si>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</si>
  <si>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</si>
  <si>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</si>
  <si>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</si>
  <si>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</si>
  <si>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</si>
  <si>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</si>
  <si>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</si>
  <si>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</si>
  <si>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</si>
  <si>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</si>
  <si>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</si>
  <si>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</si>
  <si>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</si>
  <si>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</si>
  <si>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</si>
  <si>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</si>
  <si>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</si>
  <si>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</si>
  <si>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</si>
  <si>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</si>
  <si>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</si>
  <si>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</si>
  <si>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</si>
  <si>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</si>
  <si>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</si>
  <si>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</si>
  <si>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</si>
  <si>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</si>
  <si>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</si>
  <si>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</si>
  <si>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</si>
  <si>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</si>
  <si>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</si>
  <si>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</si>
  <si>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</si>
  <si>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</si>
  <si>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</si>
  <si>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</si>
  <si>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</si>
  <si>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</si>
  <si>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</si>
  <si>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</si>
  <si>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</si>
  <si>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</si>
  <si>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</si>
  <si>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</si>
  <si>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</si>
  <si>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</si>
  <si>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</si>
  <si>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</si>
  <si>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</si>
  <si>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</si>
  <si>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</si>
  <si>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</si>
  <si>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</si>
  <si>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</si>
  <si>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</si>
  <si>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</si>
  <si>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</si>
  <si>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</si>
  <si>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</si>
  <si>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</si>
  <si>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</si>
  <si>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</si>
  <si>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</si>
  <si>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</si>
  <si>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</si>
  <si>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</si>
  <si>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</si>
  <si>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</si>
  <si>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</si>
  <si>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</si>
  <si>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</si>
  <si>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</si>
  <si>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</si>
  <si>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</si>
  <si>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</si>
  <si>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</si>
  <si>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</si>
  <si>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</si>
  <si>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</si>
  <si>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</si>
  <si>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</si>
  <si>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</si>
  <si>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</si>
  <si>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</si>
  <si>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</si>
  <si>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</si>
  <si>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</si>
  <si>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</si>
  <si>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</si>
  <si>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</si>
  <si>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</si>
  <si>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</si>
  <si>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</si>
  <si>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</si>
  <si>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</si>
  <si>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</si>
  <si>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</si>
  <si>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</si>
  <si>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</si>
  <si>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</si>
  <si>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</si>
  <si>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</si>
  <si>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</si>
  <si>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</si>
  <si>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</si>
  <si>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</si>
  <si>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</si>
  <si>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</si>
  <si>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</si>
  <si>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</si>
  <si>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</si>
  <si>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</si>
  <si>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</si>
  <si>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</si>
  <si>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</si>
  <si>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</si>
  <si>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</si>
  <si>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</si>
  <si>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</si>
  <si>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</si>
  <si>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</si>
  <si>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</si>
  <si>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</si>
  <si>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</si>
  <si>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</si>
  <si>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</si>
  <si>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</si>
  <si>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</si>
  <si>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</si>
  <si>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</si>
  <si>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</si>
  <si>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</si>
  <si>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</si>
  <si>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</si>
  <si>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</si>
  <si>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</si>
  <si>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</si>
  <si>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</si>
  <si>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</si>
  <si>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</si>
  <si>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</si>
  <si>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</si>
  <si>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</si>
  <si>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</si>
  <si>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</si>
  <si>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</si>
  <si>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</si>
  <si>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</si>
  <si>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</si>
  <si>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</si>
  <si>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</si>
  <si>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</si>
  <si>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</si>
  <si>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</si>
  <si>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</si>
  <si>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</si>
  <si>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</si>
  <si>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</si>
  <si>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</si>
  <si>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</si>
  <si>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</si>
  <si>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</si>
  <si>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</si>
  <si>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</si>
  <si>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</si>
  <si>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</si>
  <si>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</si>
  <si>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</si>
  <si>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</si>
  <si>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</si>
  <si>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</si>
  <si>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</si>
  <si>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</si>
  <si>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</si>
  <si>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</si>
  <si>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</si>
  <si>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</si>
  <si>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</si>
  <si>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</si>
  <si>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</si>
  <si>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</si>
  <si>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</si>
  <si>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</si>
  <si>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</si>
  <si>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</si>
  <si>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</si>
  <si>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</si>
  <si>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</si>
  <si>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</si>
  <si>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</si>
  <si>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</si>
  <si>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</si>
  <si>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</si>
  <si>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</si>
  <si>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</si>
  <si>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</si>
  <si>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</si>
  <si>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</si>
  <si>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</si>
  <si>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</si>
  <si>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</si>
  <si>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</si>
  <si>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</si>
  <si>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</si>
  <si>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</si>
  <si>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</si>
  <si>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</si>
  <si>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</si>
  <si>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</si>
  <si>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</si>
  <si>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</si>
  <si>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</si>
  <si>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</si>
  <si>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</si>
  <si>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</si>
  <si>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</si>
  <si>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</si>
  <si>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</si>
  <si>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</si>
  <si>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</si>
  <si>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</si>
  <si>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</si>
  <si>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</si>
  <si>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</si>
  <si>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</si>
  <si>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</si>
  <si>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</si>
  <si>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</si>
  <si>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</si>
  <si>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</si>
  <si>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</si>
  <si>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</si>
  <si>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</si>
  <si>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</si>
  <si>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</si>
  <si>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</si>
  <si>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</si>
  <si>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</si>
  <si>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</si>
  <si>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</si>
  <si>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</si>
  <si>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</si>
  <si>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</si>
  <si>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</si>
  <si>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</si>
  <si>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</si>
  <si>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</si>
  <si>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</si>
  <si>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</si>
  <si>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</si>
  <si>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</si>
  <si>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</si>
  <si>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</si>
  <si>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</si>
  <si>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</si>
  <si>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</si>
  <si>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</si>
  <si>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</si>
  <si>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</si>
  <si>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</si>
  <si>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</si>
  <si>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</si>
  <si>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</si>
  <si>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</si>
  <si>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</si>
  <si>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</si>
  <si>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</si>
  <si>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</si>
  <si>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</si>
  <si>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</si>
  <si>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</si>
  <si>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</si>
  <si>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</si>
  <si>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</si>
  <si>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</si>
  <si>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</si>
  <si>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</si>
  <si>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</si>
  <si>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</si>
  <si>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</si>
  <si>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</si>
  <si>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</si>
  <si>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</si>
  <si>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</si>
  <si>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</si>
  <si>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</si>
  <si>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</si>
  <si>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</si>
  <si>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</si>
  <si>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</si>
  <si>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</si>
  <si>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</si>
  <si>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</si>
  <si>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</si>
  <si>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</si>
  <si>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</si>
  <si>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</si>
  <si>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</si>
  <si>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</si>
  <si>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</si>
  <si>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</si>
  <si>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</si>
  <si>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</si>
  <si>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</si>
  <si>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</si>
  <si>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</si>
  <si>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</si>
  <si>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</si>
  <si>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</si>
  <si>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</si>
  <si>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</si>
  <si>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</si>
  <si>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</si>
  <si>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</si>
  <si>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</si>
  <si>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</si>
  <si>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</si>
  <si>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</si>
  <si>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</si>
  <si>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</si>
  <si>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</si>
  <si>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</si>
  <si>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</si>
  <si>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</si>
  <si>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</si>
  <si>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</si>
  <si>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</si>
  <si>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</si>
  <si>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</si>
  <si>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</si>
  <si>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</si>
  <si>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</si>
  <si>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</si>
  <si>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</si>
  <si>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</si>
  <si>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</si>
  <si>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</si>
  <si>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</si>
  <si>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</si>
  <si>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</si>
  <si>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</si>
  <si>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</si>
  <si>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</si>
  <si>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</si>
  <si>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</si>
  <si>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</si>
  <si>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</si>
  <si>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</si>
  <si>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</si>
  <si>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</si>
  <si>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</si>
  <si>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</si>
  <si>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</si>
  <si>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</si>
  <si>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</si>
  <si>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</si>
  <si>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</si>
  <si>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</si>
  <si>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</si>
  <si>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</si>
  <si>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</si>
  <si>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</si>
  <si>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</si>
  <si>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</si>
  <si>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</si>
  <si>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</si>
  <si>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</si>
  <si>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</si>
  <si>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</si>
  <si>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</si>
  <si>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</si>
  <si>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</si>
  <si>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</si>
  <si>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</si>
  <si>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</si>
  <si>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</si>
  <si>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</si>
  <si>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</si>
  <si>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</si>
  <si>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</si>
  <si>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</si>
  <si>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</si>
  <si>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</si>
  <si>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</si>
  <si>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</si>
  <si>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</si>
  <si>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</si>
  <si>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</si>
  <si>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</si>
  <si>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</si>
  <si>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</si>
  <si>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</si>
  <si>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</si>
  <si>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</si>
  <si>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</si>
  <si>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</si>
  <si>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</si>
  <si>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</si>
  <si>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</si>
  <si>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</si>
  <si>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</si>
  <si>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</si>
  <si>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</si>
  <si>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</si>
  <si>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</si>
  <si>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</si>
  <si>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</si>
  <si>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</si>
  <si>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</si>
  <si>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</si>
  <si>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</si>
  <si>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</si>
  <si>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</si>
  <si>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</si>
  <si>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</si>
  <si>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</si>
  <si>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</si>
  <si>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</si>
  <si>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</si>
  <si>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</si>
  <si>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</si>
  <si>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</si>
  <si>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</si>
  <si>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</si>
  <si>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</si>
  <si>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</si>
  <si>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</si>
  <si>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</si>
  <si>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</si>
  <si>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</si>
  <si>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</si>
  <si>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</si>
  <si>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</si>
  <si>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</si>
  <si>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</si>
  <si>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</si>
  <si>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</si>
  <si>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</si>
  <si>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</si>
  <si>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</si>
  <si>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</si>
  <si>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</si>
  <si>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</si>
  <si>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</si>
  <si>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</si>
  <si>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</si>
  <si>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</si>
  <si>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</si>
  <si>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</si>
  <si>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</si>
  <si>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</si>
  <si>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</si>
  <si>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</si>
  <si>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</si>
  <si>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</si>
  <si>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</si>
  <si>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</si>
  <si>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</si>
  <si>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</si>
  <si>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</si>
  <si>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</si>
  <si>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</si>
  <si>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</si>
  <si>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</si>
  <si>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</si>
  <si>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</si>
  <si>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</si>
  <si>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</si>
  <si>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</si>
  <si>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</si>
  <si>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</si>
  <si>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</si>
  <si>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</si>
  <si>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</si>
  <si>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</si>
  <si>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</si>
  <si>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</si>
  <si>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</si>
  <si>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</si>
  <si>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</si>
  <si>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</si>
  <si>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</si>
  <si>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</si>
  <si>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</si>
  <si>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</si>
  <si>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</si>
  <si>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</si>
  <si>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</si>
  <si>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</si>
  <si>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</si>
  <si>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</si>
  <si>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</si>
  <si>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</si>
  <si>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</si>
  <si>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</si>
  <si>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</si>
  <si>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</si>
  <si>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</si>
  <si>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</si>
  <si>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</si>
  <si>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</si>
  <si>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</si>
  <si>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</si>
  <si>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</si>
  <si>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</si>
  <si>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</si>
  <si>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</si>
  <si>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</si>
  <si>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</si>
  <si>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</si>
  <si>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</si>
  <si>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</si>
  <si>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</si>
  <si>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</si>
  <si>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</si>
  <si>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</si>
  <si>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</si>
  <si>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</si>
  <si>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</si>
  <si>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</si>
  <si>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</si>
  <si>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</si>
  <si>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</si>
  <si>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</si>
  <si>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</si>
  <si>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</si>
  <si>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</si>
  <si>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</si>
  <si>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</si>
  <si>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</si>
  <si>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</si>
  <si>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</si>
  <si>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</si>
  <si>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</si>
  <si>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</si>
  <si>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</si>
  <si>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</si>
  <si>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</si>
  <si>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</si>
  <si>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</si>
  <si>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</si>
  <si>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</si>
  <si>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</si>
  <si>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</si>
  <si>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</si>
  <si>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</si>
  <si>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</si>
  <si>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</si>
  <si>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</si>
  <si>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</si>
  <si>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</si>
  <si>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</si>
  <si>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</si>
  <si>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</si>
  <si>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</si>
  <si>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</si>
  <si>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</si>
  <si>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</si>
  <si>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</si>
  <si>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</si>
  <si>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</si>
  <si>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</si>
  <si>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</si>
  <si>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</si>
  <si>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</si>
  <si>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</si>
  <si>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</si>
  <si>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</si>
  <si>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</si>
  <si>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</si>
  <si>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</si>
  <si>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</si>
  <si>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</si>
  <si>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</si>
  <si>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</si>
  <si>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</si>
  <si>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</si>
  <si>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</si>
  <si>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</si>
  <si>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</si>
  <si>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</si>
  <si>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</si>
  <si>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</si>
  <si>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</si>
  <si>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</si>
  <si>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</si>
  <si>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</si>
  <si>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</si>
  <si>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</si>
  <si>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</si>
  <si>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</si>
  <si>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</si>
  <si>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</si>
  <si>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</si>
  <si>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</si>
  <si>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</si>
  <si>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</si>
  <si>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</si>
  <si>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</si>
  <si>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</si>
  <si>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</si>
  <si>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</si>
  <si>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</si>
  <si>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</si>
  <si>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</si>
  <si>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</si>
  <si>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</si>
  <si>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</si>
  <si>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</si>
  <si>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</si>
  <si>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</si>
  <si>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</si>
  <si>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</si>
  <si>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</si>
  <si>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</si>
  <si>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</si>
  <si>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</si>
  <si>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</si>
  <si>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</si>
  <si>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</si>
  <si>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</si>
  <si>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</si>
  <si>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</si>
  <si>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</si>
  <si>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</si>
  <si>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</si>
  <si>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</si>
  <si>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</si>
  <si>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</si>
  <si>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</si>
  <si>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</si>
  <si>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</si>
  <si>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</si>
  <si>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</si>
  <si>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</si>
  <si>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</si>
  <si>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</si>
  <si>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</si>
  <si>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</si>
  <si>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</si>
  <si>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</si>
  <si>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</si>
  <si>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</si>
  <si>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</si>
  <si>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</si>
  <si>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</si>
  <si>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</si>
  <si>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</si>
  <si>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</si>
  <si>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</si>
  <si>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</si>
  <si>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</si>
  <si>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</si>
  <si>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</si>
  <si>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</si>
  <si>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</si>
  <si>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</si>
  <si>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</si>
  <si>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</si>
  <si>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</si>
  <si>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</si>
  <si>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</si>
  <si>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</si>
  <si>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</si>
  <si>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</si>
  <si>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</si>
  <si>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</si>
  <si>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</si>
  <si>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</si>
  <si>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</si>
  <si>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</si>
  <si>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</si>
  <si>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</si>
  <si>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</si>
  <si>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</si>
  <si>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</si>
  <si>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</si>
  <si>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</si>
  <si>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</si>
  <si>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</si>
  <si>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</si>
  <si>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</si>
  <si>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</si>
  <si>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</si>
  <si>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</si>
  <si>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</si>
  <si>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</si>
  <si>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</si>
  <si>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</si>
  <si>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</si>
  <si>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</si>
  <si>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</si>
  <si>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</si>
  <si>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</si>
  <si>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</si>
  <si>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</si>
  <si>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</si>
  <si>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</si>
  <si>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</si>
  <si>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</si>
  <si>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</si>
  <si>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</si>
  <si>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</si>
  <si>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</si>
  <si>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</si>
  <si>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</si>
  <si>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</si>
  <si>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</si>
  <si>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</si>
  <si>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</si>
  <si>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</si>
  <si>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</si>
  <si>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</si>
  <si>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</si>
  <si>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</si>
  <si>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</si>
  <si>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</si>
  <si>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</si>
  <si>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</si>
  <si>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</si>
  <si>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</si>
  <si>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</si>
  <si>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</si>
  <si>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</si>
  <si>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</si>
  <si>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</si>
  <si>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</si>
  <si>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</si>
  <si>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</si>
  <si>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</si>
  <si>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</si>
  <si>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</si>
  <si>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</si>
  <si>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</si>
  <si>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</si>
  <si>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</si>
  <si>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</si>
  <si>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</si>
  <si>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</si>
  <si>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</si>
  <si>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</si>
  <si>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</si>
  <si>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</si>
  <si>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</si>
  <si>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</si>
  <si>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</si>
  <si>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</si>
  <si>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</si>
  <si>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</si>
  <si>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</si>
  <si>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</si>
  <si>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</si>
  <si>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</si>
  <si>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</si>
  <si>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</si>
  <si>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</si>
  <si>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</si>
  <si>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</si>
  <si>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</si>
  <si>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</si>
  <si>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</si>
  <si>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</si>
  <si>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</si>
  <si>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</si>
  <si>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</si>
  <si>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</si>
  <si>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</si>
  <si>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</si>
  <si>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</si>
  <si>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</si>
  <si>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</si>
  <si>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</si>
  <si>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</si>
  <si>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</si>
  <si>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</si>
  <si>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</si>
  <si>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</si>
  <si>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</si>
  <si>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</si>
  <si>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</si>
  <si>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</si>
  <si>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</si>
  <si>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</si>
  <si>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</si>
  <si>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</si>
  <si>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</si>
  <si>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</si>
  <si>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</si>
  <si>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</si>
  <si>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</si>
  <si>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</si>
  <si>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</si>
  <si>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</si>
  <si>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</si>
  <si>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</si>
  <si>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</si>
  <si>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</si>
  <si>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</si>
  <si>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</si>
  <si>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</si>
  <si>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</si>
  <si>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</si>
  <si>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</si>
  <si>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</si>
  <si>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</si>
  <si>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</si>
  <si>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</si>
  <si>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</si>
  <si>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</si>
  <si>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</si>
  <si>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</si>
  <si>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</si>
  <si>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</si>
  <si>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</si>
  <si>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</si>
  <si>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</si>
  <si>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</si>
  <si>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</si>
  <si>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</si>
  <si>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</si>
  <si>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</si>
  <si>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</si>
  <si>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</si>
  <si>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</si>
  <si>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</si>
  <si>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</si>
  <si>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</si>
  <si>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</si>
  <si>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</si>
  <si>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</si>
  <si>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</si>
  <si>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</si>
  <si>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</si>
  <si>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</si>
  <si>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</si>
  <si>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</si>
  <si>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</si>
  <si>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</si>
  <si>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</si>
  <si>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</si>
  <si>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</si>
  <si>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</si>
  <si>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</si>
  <si>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</si>
  <si>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</si>
  <si>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</si>
  <si>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</si>
  <si>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</si>
  <si>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</si>
  <si>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</si>
  <si>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</si>
  <si>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</si>
  <si>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</si>
  <si>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</si>
  <si>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</si>
  <si>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</si>
  <si>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</si>
  <si>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</si>
  <si>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</si>
  <si>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</si>
  <si>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</si>
  <si>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</si>
  <si>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</si>
  <si>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</si>
  <si>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</si>
  <si>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</si>
  <si>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</si>
  <si>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</si>
  <si>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</si>
  <si>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</si>
  <si>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</si>
  <si>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</si>
  <si>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</si>
  <si>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</si>
  <si>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</si>
  <si>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</si>
  <si>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</si>
  <si>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</si>
  <si>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</si>
  <si>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</si>
  <si>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</si>
  <si>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</si>
  <si>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</si>
  <si>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</si>
  <si>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</si>
  <si>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</si>
  <si>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</si>
  <si>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</si>
  <si>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</si>
  <si>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</si>
  <si>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</si>
  <si>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</si>
  <si>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</si>
  <si>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</si>
  <si>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</si>
  <si>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</si>
  <si>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</si>
  <si>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</si>
  <si>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</si>
  <si>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</si>
  <si>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</si>
  <si>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</si>
  <si>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</si>
  <si>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</si>
  <si>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</si>
  <si>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</si>
  <si>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</si>
  <si>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</si>
  <si>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</si>
  <si>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</si>
  <si>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</si>
  <si>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</si>
  <si>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</si>
  <si>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</si>
  <si>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</si>
  <si>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</si>
  <si>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</si>
  <si>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</si>
  <si>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</si>
  <si>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</si>
  <si>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</si>
  <si>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</si>
  <si>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</si>
  <si>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</si>
  <si>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</si>
  <si>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</si>
  <si>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</si>
  <si>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</si>
  <si>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</si>
  <si>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</si>
  <si>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</si>
  <si>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</si>
  <si>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</si>
  <si>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</si>
  <si>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</si>
  <si>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</si>
  <si>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</si>
  <si>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</si>
  <si>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</si>
  <si>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</si>
  <si>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</si>
  <si>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</si>
  <si>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</si>
  <si>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</si>
  <si>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</si>
  <si>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</si>
  <si>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</si>
  <si>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</si>
  <si>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</si>
  <si>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</si>
  <si>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</si>
  <si>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</si>
  <si>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</si>
  <si>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</si>
  <si>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</si>
  <si>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</si>
  <si>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</si>
  <si>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</si>
  <si>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</si>
  <si>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</si>
  <si>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</si>
  <si>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</si>
  <si>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</si>
  <si>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</si>
  <si>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</si>
  <si>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</si>
  <si>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</si>
  <si>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</si>
  <si>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</si>
  <si>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</si>
  <si>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</si>
  <si>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</si>
  <si>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</si>
  <si>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</si>
  <si>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</si>
  <si>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</si>
  <si>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</si>
  <si>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</si>
  <si>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</si>
  <si>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</si>
  <si>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</si>
  <si>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</si>
  <si>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</si>
  <si>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</si>
  <si>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</si>
  <si>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</si>
  <si>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</si>
  <si>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</si>
  <si>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</si>
  <si>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</si>
  <si>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</si>
  <si>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</si>
  <si>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</si>
  <si>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</si>
  <si>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</si>
  <si>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</si>
  <si>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</si>
  <si>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</si>
  <si>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</si>
  <si>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</si>
  <si>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</si>
  <si>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</si>
  <si>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</si>
  <si>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</si>
  <si>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</si>
  <si>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</si>
  <si>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</si>
  <si>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</si>
  <si>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</si>
  <si>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</si>
  <si>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</si>
  <si>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</si>
  <si>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</si>
  <si>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</si>
  <si>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</si>
  <si>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</si>
  <si>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</si>
  <si>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</si>
  <si>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</si>
  <si>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</si>
  <si>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</si>
  <si>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</si>
  <si>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</si>
  <si>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</si>
  <si>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</si>
  <si>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</si>
  <si>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</si>
  <si>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</si>
  <si>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</si>
  <si>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</si>
  <si>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</si>
  <si>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</si>
  <si>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</si>
  <si>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</si>
  <si>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</si>
  <si>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</si>
  <si>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</si>
  <si>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</si>
  <si>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</si>
  <si>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</si>
  <si>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</si>
  <si>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</si>
  <si>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</si>
  <si>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</si>
  <si>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</si>
  <si>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</si>
  <si>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</si>
  <si>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</si>
  <si>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</si>
  <si>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</si>
  <si>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</si>
  <si>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</si>
  <si>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</si>
  <si>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</si>
  <si>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</si>
  <si>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</si>
  <si>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</si>
  <si>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</si>
  <si>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</si>
  <si>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</si>
  <si>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</si>
  <si>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</si>
  <si>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</si>
  <si>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</si>
  <si>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</si>
  <si>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</si>
  <si>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</si>
  <si>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</si>
  <si>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</si>
  <si>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</si>
  <si>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</si>
  <si>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</si>
  <si>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</si>
  <si>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</si>
  <si>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</si>
  <si>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</si>
  <si>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</si>
  <si>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</si>
  <si>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</si>
  <si>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</si>
  <si>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</si>
  <si>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</si>
  <si>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</si>
  <si>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</si>
  <si>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</si>
  <si>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</si>
  <si>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</si>
  <si>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</si>
  <si>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</si>
  <si>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</si>
  <si>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</si>
  <si>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</si>
  <si>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</si>
  <si>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</si>
  <si>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</si>
  <si>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</si>
  <si>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</si>
  <si>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</si>
  <si>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</si>
  <si>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</si>
  <si>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</si>
  <si>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</si>
  <si>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</si>
  <si>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</si>
  <si>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</si>
  <si>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</si>
  <si>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</si>
  <si>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</si>
  <si>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</si>
  <si>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</si>
  <si>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</si>
  <si>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</si>
  <si>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</si>
  <si>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</si>
  <si>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</si>
  <si>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</si>
  <si>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</si>
  <si>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</si>
  <si>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</si>
  <si>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</si>
  <si>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</si>
  <si>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</si>
  <si>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</si>
  <si>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</si>
  <si>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</si>
  <si>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</si>
  <si>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</si>
  <si>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</si>
  <si>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</si>
  <si>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</si>
  <si>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</si>
  <si>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</si>
  <si>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</si>
  <si>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</si>
  <si>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</si>
  <si>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</si>
  <si>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</si>
  <si>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</si>
  <si>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</si>
  <si>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</si>
  <si>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</si>
  <si>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</si>
  <si>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</si>
  <si>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</si>
  <si>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</si>
  <si>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</si>
  <si>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</si>
  <si>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</si>
  <si>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</si>
  <si>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</si>
  <si>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</si>
  <si>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</si>
  <si>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</si>
  <si>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</si>
  <si>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</si>
  <si>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</si>
  <si>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</si>
  <si>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</si>
  <si>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</si>
  <si>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</si>
  <si>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</si>
  <si>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</si>
  <si>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</si>
  <si>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</si>
  <si>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</si>
  <si>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</si>
  <si>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</si>
  <si>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</si>
  <si>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</si>
  <si>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</si>
  <si>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</si>
  <si>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</si>
  <si>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</si>
  <si>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</si>
  <si>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</si>
  <si>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</si>
  <si>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</si>
  <si>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</si>
  <si>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</si>
  <si>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</si>
  <si>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</si>
  <si>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</si>
  <si>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</si>
  <si>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</si>
  <si>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</si>
  <si>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</si>
  <si>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</si>
  <si>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</si>
  <si>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</si>
  <si>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</si>
  <si>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</si>
  <si>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</si>
  <si>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</si>
  <si>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</si>
  <si>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</si>
  <si>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</si>
  <si>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</si>
  <si>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</si>
  <si>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</si>
  <si>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</si>
  <si>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</si>
  <si>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</si>
  <si>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</si>
  <si>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</si>
  <si>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</si>
  <si>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</si>
  <si>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</si>
  <si>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</si>
  <si>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</si>
  <si>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</si>
  <si>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</si>
  <si>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</si>
  <si>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</si>
  <si>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</si>
  <si>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</si>
  <si>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</si>
  <si>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</si>
  <si>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</si>
  <si>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</si>
  <si>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</si>
  <si>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</si>
  <si>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</si>
  <si>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</si>
  <si>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</si>
  <si>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</si>
  <si>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</si>
  <si>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</si>
  <si>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</si>
  <si>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</si>
  <si>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</si>
  <si>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</si>
  <si>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</si>
  <si>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</si>
  <si>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</si>
  <si>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</si>
  <si>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</si>
  <si>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</si>
  <si>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</si>
  <si>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</si>
  <si>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</si>
  <si>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</si>
  <si>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</si>
  <si>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</si>
  <si>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</si>
  <si>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</si>
  <si>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</si>
  <si>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</si>
  <si>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</si>
  <si>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</si>
  <si>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</si>
  <si>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</si>
  <si>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</si>
  <si>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</si>
  <si>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</si>
  <si>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</si>
  <si>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</si>
  <si>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</si>
  <si>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</si>
  <si>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</si>
  <si>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</si>
  <si>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</si>
  <si>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</si>
  <si>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</si>
  <si>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</si>
  <si>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</si>
  <si>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</si>
  <si>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</si>
  <si>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</si>
  <si>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</si>
  <si>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</si>
  <si>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</si>
  <si>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</si>
  <si>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</si>
  <si>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</si>
  <si>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</si>
  <si>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</si>
  <si>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</si>
  <si>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</si>
  <si>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</si>
  <si>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</si>
  <si>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</si>
  <si>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</si>
  <si>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</si>
  <si>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</si>
  <si>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</si>
  <si>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</si>
  <si>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</si>
  <si>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</si>
  <si>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</si>
  <si>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</si>
  <si>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</si>
  <si>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</si>
  <si>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</si>
  <si>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</si>
  <si>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</si>
  <si>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</si>
  <si>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</si>
  <si>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</si>
  <si>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</si>
  <si>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</si>
  <si>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</si>
  <si>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</si>
  <si>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</si>
  <si>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</si>
  <si>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</si>
  <si>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</si>
  <si>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</si>
  <si>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</si>
  <si>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</si>
  <si>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</si>
  <si>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</si>
  <si>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</si>
  <si>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</si>
  <si>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</si>
  <si>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</si>
  <si>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</si>
  <si>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</si>
  <si>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</si>
  <si>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</si>
  <si>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</si>
  <si>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</si>
  <si>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</si>
  <si>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</si>
  <si>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</si>
  <si>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</si>
  <si>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</si>
  <si>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</si>
  <si>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</si>
  <si>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</si>
  <si>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</si>
  <si>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</si>
  <si>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</si>
  <si>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</si>
  <si>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</si>
  <si>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</si>
  <si>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</si>
  <si>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</si>
  <si>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</si>
  <si>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</si>
  <si>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</si>
  <si>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</si>
  <si>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</si>
  <si>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</si>
  <si>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</si>
  <si>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</si>
  <si>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</si>
  <si>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</si>
  <si>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</si>
  <si>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</si>
  <si>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</si>
  <si>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</si>
  <si>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</si>
  <si>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</si>
  <si>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</si>
  <si>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</si>
  <si>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</si>
  <si>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</si>
  <si>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</si>
  <si>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</si>
  <si>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</si>
  <si>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</si>
  <si>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</si>
  <si>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</si>
  <si>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</si>
  <si>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</si>
  <si>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</si>
  <si>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</si>
  <si>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</si>
  <si>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</si>
  <si>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</si>
  <si>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</si>
  <si>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</si>
  <si>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</si>
  <si>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</si>
  <si>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</si>
  <si>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</si>
  <si>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</si>
  <si>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</si>
  <si>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</si>
  <si>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</si>
  <si>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</si>
  <si>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</si>
  <si>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</si>
  <si>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</si>
  <si>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</si>
  <si>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</si>
  <si>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</si>
  <si>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</si>
  <si>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</si>
  <si>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</si>
  <si>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</si>
  <si>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</si>
  <si>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</si>
  <si>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</si>
  <si>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</si>
  <si>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</si>
  <si>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</si>
  <si>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</si>
  <si>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</si>
  <si>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</si>
  <si>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</si>
  <si>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</si>
  <si>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</si>
  <si>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</si>
  <si>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</si>
  <si>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</si>
  <si>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</si>
  <si>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</si>
  <si>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</si>
  <si>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</si>
  <si>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</si>
  <si>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</si>
  <si>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</si>
  <si>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</si>
  <si>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</si>
  <si>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</si>
  <si>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</si>
  <si>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</si>
  <si>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</si>
  <si>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</si>
  <si>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</si>
  <si>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</si>
  <si>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</si>
  <si>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</si>
  <si>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</si>
  <si>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</si>
  <si>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</si>
  <si>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</si>
  <si>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</si>
  <si>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</si>
  <si>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</si>
  <si>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</si>
  <si>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</si>
  <si>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</si>
  <si>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</si>
  <si>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</si>
  <si>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</si>
  <si>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</si>
  <si>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</si>
  <si>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</si>
  <si>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</si>
  <si>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</si>
  <si>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</si>
  <si>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</si>
  <si>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</si>
  <si>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</si>
  <si>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</si>
  <si>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</si>
  <si>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</si>
  <si>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</si>
  <si>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</si>
  <si>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</si>
  <si>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</si>
  <si>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</si>
  <si>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</si>
  <si>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</si>
  <si>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</si>
  <si>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</si>
  <si>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</si>
  <si>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</si>
  <si>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</si>
  <si>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</si>
  <si>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</si>
  <si>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</si>
  <si>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</si>
  <si>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</si>
  <si>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</si>
  <si>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</si>
  <si>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</si>
  <si>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</si>
  <si>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</si>
  <si>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</si>
  <si>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</si>
  <si>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</si>
  <si>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</si>
  <si>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</si>
  <si>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</si>
  <si>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</si>
  <si>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</si>
  <si>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</si>
  <si>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</si>
  <si>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</si>
  <si>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</si>
  <si>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</si>
  <si>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</si>
  <si>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</si>
  <si>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</si>
  <si>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</si>
  <si>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</si>
  <si>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</si>
  <si>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</si>
  <si>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</si>
  <si>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</si>
  <si>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</si>
  <si>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</si>
  <si>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</si>
  <si>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</si>
  <si>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</si>
  <si>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</si>
  <si>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</si>
  <si>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</si>
  <si>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</si>
  <si>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</si>
  <si>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</si>
  <si>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</si>
  <si>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</si>
  <si>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</si>
  <si>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</si>
  <si>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</si>
  <si>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</si>
  <si>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</si>
  <si>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</si>
  <si>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</si>
  <si>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</si>
  <si>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</si>
  <si>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</si>
  <si>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</si>
  <si>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</si>
  <si>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</si>
  <si>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</si>
  <si>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</si>
  <si>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</si>
  <si>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</si>
  <si>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</si>
  <si>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</si>
  <si>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</si>
  <si>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</si>
  <si>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</si>
  <si>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</si>
  <si>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</si>
  <si>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</si>
  <si>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</si>
  <si>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</si>
  <si>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</si>
  <si>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</si>
  <si>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</si>
  <si>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</si>
  <si>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</si>
  <si>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</si>
  <si>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</si>
  <si>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</si>
  <si>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</si>
  <si>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</si>
  <si>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</si>
  <si>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</si>
  <si>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</si>
  <si>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</si>
  <si>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</si>
  <si>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</si>
  <si>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</si>
  <si>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</si>
  <si>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</si>
  <si>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</si>
  <si>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</si>
  <si>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</si>
  <si>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</si>
  <si>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</si>
  <si>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</si>
  <si>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</si>
  <si>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</si>
  <si>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</si>
  <si>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</si>
  <si>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</si>
  <si>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</si>
  <si>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</si>
  <si>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</si>
  <si>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</si>
  <si>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</si>
  <si>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</si>
  <si>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</si>
  <si>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</si>
  <si>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</si>
  <si>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</si>
  <si>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</si>
  <si>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</si>
  <si>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</si>
  <si>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</si>
  <si>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</si>
  <si>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</si>
  <si>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</si>
  <si>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</si>
  <si>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</si>
  <si>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</si>
  <si>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</si>
  <si>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</si>
  <si>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</si>
  <si>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</si>
  <si>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</si>
  <si>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</si>
  <si>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</si>
  <si>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</si>
  <si>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</si>
  <si>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</si>
  <si>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</si>
  <si>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</si>
  <si>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</si>
  <si>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</si>
  <si>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</si>
  <si>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</si>
  <si>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</si>
  <si>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</si>
  <si>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</si>
  <si>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</si>
  <si>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</si>
  <si>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</si>
  <si>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</si>
  <si>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</si>
  <si>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</si>
  <si>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</si>
  <si>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</si>
  <si>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</si>
  <si>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</si>
  <si>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</si>
  <si>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</si>
  <si>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</si>
  <si>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</si>
  <si>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</si>
  <si>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</si>
  <si>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</si>
  <si>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</si>
  <si>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</si>
  <si>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</si>
  <si>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</si>
  <si>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</si>
  <si>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</si>
  <si>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</si>
  <si>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</si>
  <si>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</si>
  <si>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</si>
  <si>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</si>
  <si>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</si>
  <si>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</si>
  <si>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</si>
  <si>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</si>
  <si>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</si>
  <si>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</si>
  <si>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</si>
  <si>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</si>
  <si>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</si>
  <si>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</si>
  <si>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</si>
  <si>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</si>
  <si>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</si>
  <si>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</si>
  <si>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</si>
  <si>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</si>
  <si>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</si>
  <si>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</si>
  <si>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</si>
  <si>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</si>
  <si>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</si>
  <si>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</si>
  <si>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</si>
  <si>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</si>
  <si>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</si>
  <si>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</si>
  <si>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</si>
  <si>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</si>
  <si>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</si>
  <si>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</si>
  <si>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</si>
  <si>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</si>
  <si>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</si>
  <si>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</si>
  <si>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</si>
  <si>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</si>
  <si>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</si>
  <si>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</si>
  <si>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</si>
  <si>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</si>
  <si>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</si>
  <si>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</si>
  <si>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</si>
  <si>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</si>
  <si>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</si>
  <si>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</si>
  <si>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</si>
  <si>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</si>
  <si>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</si>
  <si>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</si>
  <si>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</si>
  <si>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</si>
  <si>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</si>
  <si>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</si>
  <si>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</si>
  <si>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</si>
  <si>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</si>
  <si>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</si>
  <si>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</si>
  <si>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</si>
  <si>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</si>
  <si>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</si>
  <si>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</si>
  <si>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</si>
  <si>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</si>
  <si>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</si>
  <si>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</si>
  <si>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</si>
  <si>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</si>
  <si>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</si>
  <si>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</si>
  <si>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</si>
  <si>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</si>
  <si>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</si>
  <si>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</si>
  <si>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</si>
  <si>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</si>
  <si>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</si>
  <si>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</si>
  <si>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</si>
  <si>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</si>
  <si>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</si>
  <si>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</si>
  <si>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</si>
  <si>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</si>
  <si>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</si>
  <si>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</si>
  <si>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</si>
  <si>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</si>
  <si>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</si>
  <si>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</si>
  <si>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</si>
  <si>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</si>
  <si>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</si>
  <si>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</si>
  <si>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</si>
  <si>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</si>
  <si>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</si>
  <si>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</si>
  <si>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</si>
  <si>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</si>
  <si>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</si>
  <si>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</si>
  <si>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</si>
  <si>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</si>
  <si>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</si>
  <si>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</si>
  <si>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</si>
  <si>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</si>
  <si>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</si>
  <si>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</si>
  <si>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</si>
  <si>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</si>
  <si>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</si>
  <si>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</si>
  <si>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</si>
  <si>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</si>
  <si>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</si>
  <si>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</si>
  <si>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</si>
  <si>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</si>
  <si>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</si>
  <si>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</si>
  <si>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</si>
  <si>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</si>
  <si>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</si>
  <si>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</si>
  <si>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</si>
  <si>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</si>
  <si>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</si>
  <si>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</si>
  <si>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</si>
  <si>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</si>
  <si>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</si>
  <si>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</si>
  <si>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</si>
  <si>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</si>
  <si>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</si>
  <si>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</si>
  <si>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</si>
  <si>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</si>
  <si>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</si>
  <si>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</si>
  <si>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</si>
  <si>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</si>
  <si>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</si>
  <si>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</si>
  <si>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</si>
  <si>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</si>
  <si>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</si>
  <si>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</si>
  <si>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</si>
  <si>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</si>
  <si>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</si>
  <si>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</si>
  <si>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</si>
  <si>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</si>
  <si>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</si>
  <si>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</si>
  <si>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</si>
  <si>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</si>
  <si>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</si>
  <si>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</si>
  <si>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</si>
  <si>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</si>
  <si>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</si>
  <si>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</si>
  <si>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</si>
  <si>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</si>
  <si>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</si>
  <si>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</si>
  <si>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</si>
  <si>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</si>
  <si>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</si>
  <si>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</si>
  <si>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</si>
  <si>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</si>
  <si>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</si>
  <si>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</si>
  <si>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</si>
  <si>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</si>
  <si>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</si>
  <si>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</si>
  <si>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</si>
  <si>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</si>
  <si>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</si>
  <si>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</si>
  <si>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</si>
  <si>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</si>
  <si>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</si>
  <si>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</si>
  <si>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</si>
  <si>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</si>
  <si>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</si>
  <si>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</si>
  <si>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</si>
  <si>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</si>
  <si>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</si>
  <si>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</si>
  <si>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</si>
  <si>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</si>
  <si>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</si>
  <si>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</si>
  <si>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</si>
  <si>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</si>
  <si>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</si>
  <si>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</si>
  <si>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</si>
  <si>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</si>
  <si>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</si>
  <si>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</si>
  <si>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</si>
  <si>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</si>
  <si>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</si>
  <si>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</si>
  <si>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</si>
  <si>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</si>
  <si>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</si>
  <si>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</si>
  <si>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</si>
  <si>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</si>
  <si>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</si>
  <si>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</si>
  <si>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</si>
  <si>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</si>
  <si>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</si>
  <si>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</si>
  <si>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</si>
  <si>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</si>
  <si>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</si>
  <si>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</si>
  <si>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</si>
  <si>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</si>
  <si>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</si>
  <si>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</si>
  <si>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</si>
  <si>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</si>
  <si>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</si>
  <si>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</si>
  <si>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</si>
  <si>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</si>
  <si>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</si>
  <si>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</si>
  <si>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</si>
  <si>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</si>
  <si>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</si>
  <si>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</si>
  <si>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</si>
  <si>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</si>
  <si>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</si>
  <si>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</si>
  <si>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</si>
  <si>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</si>
  <si>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</si>
  <si>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</si>
  <si>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</si>
  <si>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</si>
  <si>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</si>
  <si>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</si>
  <si>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</si>
  <si>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</si>
  <si>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</si>
  <si>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</si>
  <si>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</si>
  <si>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</si>
  <si>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</si>
  <si>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</si>
  <si>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</si>
  <si>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</si>
  <si>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</si>
  <si>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</si>
  <si>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</si>
  <si>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</si>
  <si>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</si>
  <si>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</si>
  <si>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</si>
  <si>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</si>
  <si>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</si>
  <si>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</si>
  <si>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</si>
  <si>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</si>
  <si>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</si>
  <si>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</si>
  <si>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</si>
  <si>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</si>
  <si>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</si>
  <si>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</si>
  <si>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</si>
  <si>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</si>
  <si>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</si>
  <si>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</si>
  <si>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</si>
  <si>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</si>
  <si>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</si>
  <si>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</si>
  <si>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</si>
  <si>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</si>
  <si>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</si>
  <si>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</si>
  <si>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</si>
  <si>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</si>
  <si>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</si>
  <si>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</si>
  <si>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</si>
  <si>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</si>
  <si>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</si>
  <si>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</si>
  <si>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</si>
  <si>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</si>
  <si>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</si>
  <si>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</si>
  <si>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</si>
  <si>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</si>
  <si>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</si>
  <si>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</si>
  <si>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</si>
  <si>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</si>
  <si>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</si>
  <si>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</si>
  <si>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</si>
  <si>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</si>
  <si>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</si>
  <si>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</si>
  <si>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</si>
  <si>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</si>
  <si>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</si>
  <si>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</si>
  <si>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</si>
  <si>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</si>
  <si>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</si>
  <si>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</si>
  <si>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</si>
  <si>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</si>
  <si>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</si>
  <si>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</si>
  <si>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</si>
  <si>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</si>
  <si>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</si>
  <si>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</si>
  <si>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</si>
  <si>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</si>
  <si>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</si>
  <si>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</si>
  <si>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</si>
  <si>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</si>
  <si>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</si>
  <si>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</si>
  <si>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</si>
  <si>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</si>
  <si>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</si>
  <si>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</si>
  <si>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</si>
  <si>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</si>
  <si>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</si>
  <si>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</si>
  <si>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</si>
  <si>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</si>
  <si>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</si>
  <si>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</si>
  <si>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</si>
  <si>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</si>
  <si>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</si>
  <si>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</si>
  <si>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</si>
  <si>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</si>
  <si>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</si>
  <si>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</si>
  <si>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</si>
  <si>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</si>
  <si>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</si>
  <si>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</si>
  <si>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</si>
  <si>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</si>
  <si>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</si>
  <si>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</si>
  <si>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</si>
  <si>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</si>
  <si>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</si>
  <si>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</si>
  <si>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</si>
  <si>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</si>
  <si>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</si>
  <si>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</si>
  <si>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</si>
  <si>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</si>
  <si>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</si>
  <si>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</si>
  <si>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</si>
  <si>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</si>
  <si>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</si>
  <si>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</si>
  <si>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</si>
  <si>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</si>
  <si>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</si>
  <si>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</si>
  <si>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</si>
  <si>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</si>
  <si>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</si>
  <si>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</si>
  <si>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</si>
  <si>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</si>
  <si>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</si>
  <si>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</si>
  <si>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</si>
  <si>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</si>
  <si>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</si>
  <si>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</si>
  <si>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</si>
  <si>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</si>
  <si>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</si>
  <si>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</si>
  <si>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</si>
  <si>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</si>
  <si>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</si>
  <si>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</si>
  <si>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</si>
  <si>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</si>
  <si>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</si>
  <si>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</si>
  <si>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</si>
  <si>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</si>
  <si>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</si>
  <si>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</si>
  <si>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</si>
  <si>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</si>
  <si>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</si>
  <si>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</si>
  <si>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</si>
  <si>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</si>
  <si>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</si>
  <si>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</si>
  <si>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</si>
  <si>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</si>
  <si>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</si>
  <si>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</si>
  <si>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</si>
  <si>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</si>
  <si>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</si>
  <si>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</si>
  <si>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</si>
  <si>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</si>
  <si>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</si>
  <si>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</si>
  <si>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</si>
  <si>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</si>
  <si>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</si>
  <si>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</si>
  <si>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</si>
  <si>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</si>
  <si>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</si>
  <si>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</si>
  <si>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</si>
  <si>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</si>
  <si>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</si>
  <si>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</si>
  <si>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</si>
  <si>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</si>
  <si>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</si>
  <si>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</si>
  <si>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</si>
  <si>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</si>
  <si>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</si>
  <si>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</si>
  <si>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</si>
  <si>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</si>
  <si>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</si>
  <si>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</si>
  <si>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</si>
  <si>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</si>
  <si>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</si>
  <si>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</si>
  <si>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</si>
  <si>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</si>
  <si>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</si>
  <si>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</si>
  <si>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</si>
  <si>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</si>
  <si>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</si>
  <si>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</si>
  <si>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</si>
  <si>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</si>
  <si>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</si>
  <si>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</si>
  <si>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</si>
  <si>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</si>
  <si>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</si>
  <si>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</si>
  <si>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</si>
  <si>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</si>
  <si>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</si>
  <si>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</si>
  <si>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</si>
  <si>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</si>
  <si>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</si>
  <si>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</si>
  <si>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</si>
  <si>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</si>
  <si>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</si>
  <si>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</si>
  <si>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</si>
  <si>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</si>
  <si>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</si>
  <si>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</si>
  <si>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</si>
  <si>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</si>
  <si>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</si>
  <si>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</si>
  <si>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</si>
  <si>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</si>
  <si>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</si>
  <si>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</si>
  <si>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</si>
  <si>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</si>
  <si>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</si>
  <si>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</si>
  <si>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</si>
  <si>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</si>
  <si>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</si>
  <si>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</si>
  <si>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</si>
  <si>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</si>
  <si>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</si>
  <si>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</si>
  <si>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</si>
  <si>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</si>
  <si>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</si>
  <si>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</si>
  <si>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</si>
  <si>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</si>
  <si>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</si>
  <si>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</si>
  <si>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</si>
  <si>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</si>
  <si>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</si>
  <si>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</si>
  <si>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</si>
  <si>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</si>
  <si>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</si>
  <si>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</si>
  <si>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</si>
  <si>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</si>
  <si>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</si>
  <si>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</si>
  <si>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</si>
  <si>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</si>
  <si>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</si>
  <si>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</si>
  <si>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</si>
  <si>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</si>
  <si>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</si>
  <si>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</si>
  <si>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</si>
  <si>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</si>
  <si>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</si>
  <si>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</si>
  <si>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</si>
  <si>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</si>
  <si>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</si>
  <si>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</si>
  <si>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</si>
  <si>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</si>
  <si>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</si>
  <si>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</si>
  <si>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</si>
  <si>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</si>
  <si>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</si>
  <si>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</si>
  <si>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</si>
  <si>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</si>
  <si>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</si>
  <si>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</si>
  <si>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</si>
  <si>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</si>
  <si>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</si>
  <si>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</si>
  <si>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</si>
  <si>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</si>
  <si>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</si>
  <si>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</si>
  <si>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</si>
  <si>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</si>
  <si>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</si>
  <si>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</si>
  <si>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</si>
  <si>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</si>
  <si>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</si>
  <si>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</si>
  <si>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</si>
  <si>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</si>
  <si>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</si>
  <si>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</si>
  <si>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</si>
  <si>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</si>
  <si>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</si>
  <si>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</si>
  <si>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</si>
  <si>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</si>
  <si>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</si>
  <si>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</si>
  <si>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</si>
  <si>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</si>
  <si>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</si>
  <si>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</si>
  <si>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</si>
  <si>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</si>
  <si>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</si>
  <si>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</si>
  <si>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</si>
  <si>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</si>
  <si>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</si>
  <si>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</si>
  <si>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</si>
  <si>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</si>
  <si>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</si>
  <si>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</si>
  <si>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</si>
  <si>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</si>
  <si>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</si>
  <si>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</si>
  <si>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</si>
  <si>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</si>
  <si>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</si>
  <si>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</si>
  <si>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</si>
  <si>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</si>
  <si>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</si>
  <si>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</si>
  <si>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</si>
  <si>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</si>
  <si>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</si>
  <si>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</si>
  <si>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</si>
  <si>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</si>
  <si>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</si>
  <si>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</si>
  <si>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</si>
  <si>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</si>
  <si>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</si>
  <si>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</si>
  <si>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</si>
  <si>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</si>
  <si>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</si>
  <si>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</si>
  <si>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</si>
  <si>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</si>
  <si>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</si>
  <si>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</si>
  <si>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</si>
  <si>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</si>
  <si>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</si>
  <si>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</si>
  <si>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</si>
  <si>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</si>
  <si>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</si>
  <si>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</si>
  <si>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</si>
  <si>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</si>
  <si>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</si>
  <si>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</si>
  <si>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</si>
  <si>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</si>
  <si>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</si>
  <si>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</si>
  <si>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</si>
  <si>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</si>
  <si>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</si>
  <si>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</si>
  <si>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</si>
  <si>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</si>
  <si>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</si>
  <si>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</si>
  <si>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</si>
  <si>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</si>
  <si>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</si>
  <si>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</si>
  <si>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</si>
  <si>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</si>
  <si>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</si>
  <si>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</si>
  <si>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</si>
  <si>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</si>
  <si>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</si>
  <si>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</si>
  <si>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</si>
  <si>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</si>
  <si>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</si>
  <si>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</si>
  <si>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</si>
  <si>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</si>
  <si>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</si>
  <si>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</si>
  <si>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</si>
  <si>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</si>
  <si>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</si>
  <si>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</si>
  <si>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</si>
  <si>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</si>
  <si>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</si>
  <si>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</si>
  <si>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</si>
  <si>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</si>
  <si>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</si>
  <si>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</si>
  <si>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</si>
  <si>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</si>
  <si>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</si>
  <si>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</si>
  <si>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</si>
  <si>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</si>
  <si>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</si>
  <si>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</si>
  <si>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</si>
  <si>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</si>
  <si>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</si>
  <si>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</si>
  <si>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</si>
  <si>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</si>
  <si>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</si>
  <si>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</si>
  <si>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</si>
  <si>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</si>
  <si>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</si>
  <si>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</si>
  <si>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</si>
  <si>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</si>
  <si>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</si>
  <si>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</si>
  <si>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</si>
  <si>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</si>
  <si>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</si>
  <si>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</si>
  <si>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</si>
  <si>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</si>
  <si>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</si>
  <si>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</si>
  <si>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</si>
  <si>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</si>
  <si>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</si>
  <si>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</si>
  <si>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</si>
  <si>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</si>
  <si>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</si>
  <si>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</si>
  <si>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</si>
  <si>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</si>
  <si>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</si>
  <si>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</si>
  <si>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</si>
  <si>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</si>
  <si>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</si>
  <si>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</si>
  <si>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</si>
  <si>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</si>
  <si>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</si>
  <si>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</si>
  <si>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</si>
  <si>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</si>
  <si>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</si>
  <si>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</si>
  <si>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</si>
  <si>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</si>
  <si>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</si>
  <si>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</si>
  <si>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</si>
  <si>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</si>
  <si>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</si>
  <si>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</si>
  <si>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</si>
  <si>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</si>
  <si>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</si>
  <si>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</si>
  <si>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</si>
  <si>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</si>
  <si>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</si>
  <si>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</si>
  <si>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</si>
  <si>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</si>
  <si>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</si>
  <si>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</si>
  <si>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</si>
  <si>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</si>
  <si>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</si>
  <si>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</si>
  <si>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</si>
  <si>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</si>
  <si>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</si>
  <si>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</si>
  <si>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</si>
  <si>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</si>
  <si>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</si>
  <si>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</si>
  <si>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</si>
  <si>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</si>
  <si>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</si>
  <si>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</si>
  <si>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</si>
  <si>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</si>
  <si>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</si>
  <si>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</si>
  <si>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</si>
  <si>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</si>
  <si>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</si>
  <si>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</si>
  <si>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</si>
  <si>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</si>
  <si>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</si>
  <si>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</si>
  <si>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</si>
  <si>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</si>
  <si>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</si>
  <si>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</si>
  <si>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</si>
  <si>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</si>
  <si>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</si>
  <si>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</si>
  <si>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</si>
  <si>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</si>
  <si>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</si>
  <si>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</si>
  <si>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</si>
  <si>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</si>
  <si>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</si>
  <si>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</si>
  <si>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</si>
  <si>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</si>
  <si>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</si>
  <si>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</si>
  <si>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</si>
  <si>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</si>
  <si>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</si>
  <si>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</si>
  <si>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</si>
  <si>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</si>
  <si>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</si>
  <si>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</si>
  <si>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</si>
  <si>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</si>
  <si>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</si>
  <si>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</si>
  <si>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</si>
  <si>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</si>
  <si>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</si>
  <si>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</si>
  <si>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</si>
  <si>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</si>
  <si>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</si>
  <si>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</si>
  <si>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</si>
  <si>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</si>
  <si>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</si>
  <si>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</si>
  <si>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</si>
  <si>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</si>
  <si>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</si>
  <si>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</si>
  <si>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</si>
  <si>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</si>
  <si>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</si>
  <si>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</si>
  <si>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</si>
  <si>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</si>
  <si>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</si>
  <si>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</si>
  <si>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</si>
  <si>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</si>
  <si>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</si>
  <si>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</si>
  <si>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</si>
  <si>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</si>
  <si>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</si>
  <si>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</si>
  <si>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</si>
  <si>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</si>
  <si>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</si>
  <si>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</si>
  <si>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</si>
  <si>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</si>
  <si>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</si>
  <si>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</si>
  <si>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</si>
  <si>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</si>
  <si>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</si>
  <si>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</si>
  <si>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</si>
  <si>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</si>
  <si>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</si>
  <si>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</si>
  <si>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</si>
  <si>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</si>
  <si>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</si>
  <si>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</si>
  <si>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</si>
  <si>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</si>
  <si>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</si>
  <si>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</si>
  <si>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</si>
  <si>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</si>
  <si>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</si>
  <si>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</si>
  <si>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</si>
  <si>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</si>
  <si>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</si>
  <si>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</si>
  <si>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</si>
  <si>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</si>
  <si>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</si>
  <si>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</si>
  <si>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</si>
  <si>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</si>
  <si>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</si>
  <si>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</si>
  <si>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</si>
  <si>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</si>
  <si>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</si>
  <si>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</si>
  <si>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</si>
  <si>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</si>
  <si>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</si>
  <si>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</si>
  <si>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</si>
  <si>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</si>
  <si>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</si>
  <si>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</si>
  <si>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</si>
  <si>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</si>
  <si>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</si>
  <si>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</si>
  <si>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</si>
  <si>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</si>
  <si>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</si>
  <si>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</si>
  <si>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</si>
  <si>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</si>
  <si>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</si>
  <si>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</si>
  <si>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</si>
  <si>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</si>
  <si>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</si>
  <si>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</si>
  <si>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</si>
  <si>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</si>
  <si>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</si>
  <si>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</si>
  <si>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</si>
  <si>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</si>
  <si>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</si>
  <si>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</si>
  <si>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</si>
  <si>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</si>
  <si>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</si>
  <si>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</si>
  <si>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</si>
  <si>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</si>
  <si>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</si>
  <si>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</si>
  <si>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</si>
  <si>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</si>
  <si>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</si>
  <si>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</si>
  <si>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</si>
  <si>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</si>
  <si>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</si>
  <si>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</si>
  <si>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</si>
  <si>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</si>
  <si>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</si>
  <si>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</si>
  <si>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</si>
  <si>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</si>
  <si>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</si>
  <si>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</si>
  <si>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</si>
  <si>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</si>
  <si>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</si>
  <si>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</si>
  <si>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</si>
  <si>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</si>
  <si>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</si>
  <si>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</si>
  <si>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</si>
  <si>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</si>
  <si>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</si>
  <si>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</si>
  <si>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</si>
  <si>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</si>
  <si>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</si>
  <si>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</si>
  <si>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</si>
  <si>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</si>
  <si>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</si>
  <si>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</si>
  <si>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</si>
  <si>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</si>
  <si>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</si>
  <si>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</si>
  <si>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</si>
  <si>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</si>
  <si>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</si>
  <si>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</si>
  <si>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</si>
  <si>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</si>
  <si>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</si>
  <si>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</si>
  <si>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</si>
  <si>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</si>
  <si>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</si>
  <si>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</si>
  <si>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</si>
  <si>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</si>
  <si>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</si>
  <si>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</si>
  <si>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</si>
  <si>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</si>
  <si>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</si>
  <si>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</si>
  <si>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</si>
  <si>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</si>
  <si>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</si>
  <si>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</si>
  <si>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</si>
  <si>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</si>
  <si>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</si>
  <si>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</si>
  <si>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</si>
  <si>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</si>
  <si>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</si>
  <si>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</si>
  <si>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</si>
  <si>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</si>
  <si>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</si>
  <si>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</si>
  <si>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</si>
  <si>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</si>
  <si>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</si>
  <si>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</si>
  <si>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</si>
  <si>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</si>
  <si>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</si>
  <si>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</si>
  <si>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</si>
  <si>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</si>
  <si>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</si>
  <si>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</si>
  <si>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</si>
  <si>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</si>
  <si>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</si>
  <si>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</si>
  <si>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</si>
  <si>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</si>
  <si>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</si>
  <si>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</si>
  <si>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</si>
  <si>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</si>
  <si>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</si>
  <si>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</si>
  <si>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</si>
  <si>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</si>
  <si>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</si>
  <si>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</si>
  <si>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</si>
  <si>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</si>
  <si>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</si>
  <si>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</si>
  <si>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</si>
  <si>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</si>
  <si>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</si>
  <si>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</si>
  <si>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</si>
  <si>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</si>
  <si>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</si>
  <si>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</si>
  <si>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</si>
  <si>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</si>
  <si>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</si>
  <si>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</si>
  <si>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</si>
  <si>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</si>
  <si>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</si>
  <si>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</si>
  <si>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</si>
  <si>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</si>
  <si>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</si>
  <si>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</si>
  <si>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</si>
  <si>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</si>
  <si>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</si>
  <si>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</si>
  <si>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</si>
  <si>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</si>
  <si>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</si>
  <si>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</si>
  <si>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</si>
  <si>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</si>
  <si>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</si>
  <si>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</si>
  <si>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</si>
  <si>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</si>
  <si>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</si>
  <si>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</si>
  <si>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</si>
  <si>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</si>
  <si>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</si>
  <si>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</si>
  <si>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</si>
  <si>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</si>
  <si>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</si>
  <si>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</si>
  <si>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</si>
  <si>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</si>
  <si>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</si>
  <si>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</si>
  <si>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</si>
  <si>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</si>
  <si>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</si>
  <si>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</si>
  <si>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</si>
  <si>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</si>
  <si>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</si>
  <si>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</si>
  <si>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</si>
  <si>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</si>
  <si>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</si>
  <si>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</si>
  <si>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</si>
  <si>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</si>
  <si>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</si>
  <si>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</si>
  <si>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</si>
  <si>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</si>
  <si>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</si>
  <si>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</si>
  <si>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</si>
  <si>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</si>
  <si>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</si>
  <si>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</si>
  <si>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</si>
  <si>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</si>
  <si>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</si>
  <si>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</si>
  <si>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</si>
  <si>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</si>
  <si>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</si>
  <si>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</si>
  <si>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</si>
  <si>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</si>
  <si>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</si>
  <si>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</si>
  <si>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</si>
  <si>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</si>
  <si>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</si>
  <si>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</si>
  <si>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</si>
  <si>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</si>
  <si>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</si>
  <si>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</si>
  <si>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</si>
  <si>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</si>
  <si>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</si>
  <si>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</si>
  <si>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</si>
  <si>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</si>
  <si>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</si>
  <si>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</si>
  <si>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</si>
  <si>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</si>
  <si>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</si>
  <si>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</si>
  <si>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</si>
  <si>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</si>
  <si>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</si>
  <si>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</si>
  <si>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</si>
  <si>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</si>
  <si>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</si>
  <si>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</si>
  <si>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</si>
  <si>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</si>
  <si>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</si>
  <si>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</si>
  <si>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</si>
  <si>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</si>
  <si>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</si>
  <si>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</si>
  <si>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</si>
  <si>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</si>
  <si>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</si>
  <si>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</si>
  <si>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</si>
  <si>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</si>
  <si>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</si>
  <si>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</si>
  <si>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</si>
  <si>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</si>
  <si>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</si>
  <si>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</si>
  <si>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</si>
  <si>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</si>
  <si>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</si>
  <si>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</si>
  <si>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</si>
  <si>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</si>
  <si>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</si>
  <si>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</si>
  <si>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</si>
  <si>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</si>
  <si>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</si>
  <si>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</si>
  <si>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</si>
  <si>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</si>
  <si>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</si>
  <si>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</si>
  <si>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</si>
  <si>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</si>
  <si>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</si>
  <si>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</si>
  <si>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</si>
  <si>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</si>
  <si>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</si>
  <si>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</si>
  <si>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</si>
  <si>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</si>
  <si>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</si>
  <si>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</si>
  <si>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</si>
  <si>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</si>
  <si>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</si>
  <si>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</si>
  <si>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</si>
  <si>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</si>
  <si>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</si>
  <si>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</si>
  <si>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</si>
  <si>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</si>
  <si>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</si>
  <si>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</si>
  <si>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</si>
  <si>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</si>
  <si>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</si>
  <si>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</si>
  <si>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</si>
  <si>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</si>
  <si>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</si>
  <si>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</si>
  <si>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</si>
  <si>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</si>
  <si>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</si>
  <si>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</si>
  <si>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</si>
  <si>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</si>
  <si>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</si>
  <si>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</si>
  <si>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</si>
  <si>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</si>
  <si>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</si>
  <si>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</si>
  <si>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</si>
  <si>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</si>
  <si>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</si>
  <si>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</si>
  <si>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</si>
  <si>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</si>
  <si>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</si>
  <si>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</si>
  <si>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</si>
  <si>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</si>
  <si>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</si>
  <si>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</si>
  <si>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</si>
  <si>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</si>
  <si>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</si>
  <si>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</si>
  <si>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</si>
  <si>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</si>
  <si>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</si>
  <si>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</si>
  <si>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</si>
  <si>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</si>
  <si>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</si>
  <si>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</si>
  <si>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</si>
  <si>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</si>
  <si>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</si>
  <si>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</si>
  <si>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</si>
  <si>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</si>
  <si>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</si>
  <si>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</si>
  <si>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</si>
  <si>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</si>
  <si>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</si>
  <si>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</si>
  <si>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</si>
  <si>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</si>
  <si>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</si>
  <si>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</si>
  <si>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</si>
  <si>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</si>
  <si>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</si>
  <si>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</si>
  <si>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</si>
  <si>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</si>
  <si>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</si>
  <si>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</si>
  <si>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</si>
  <si>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</si>
  <si>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</si>
  <si>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</si>
  <si>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</si>
  <si>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</si>
  <si>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</si>
  <si>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</si>
  <si>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</si>
  <si>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</si>
  <si>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</si>
  <si>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</si>
  <si>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</si>
  <si>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</si>
  <si>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</si>
  <si>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</si>
  <si>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</si>
  <si>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</si>
  <si>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</si>
  <si>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</si>
  <si>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</si>
  <si>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</si>
  <si>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</si>
  <si>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</si>
  <si>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</si>
  <si>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</si>
  <si>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</si>
  <si>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</si>
  <si>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</si>
  <si>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</si>
  <si>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</si>
  <si>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</si>
  <si>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</si>
  <si>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</si>
  <si>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</si>
  <si>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</si>
  <si>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</si>
  <si>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</si>
  <si>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</si>
  <si>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</si>
  <si>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</si>
  <si>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</si>
  <si>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</si>
  <si>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</si>
  <si>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</si>
  <si>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</si>
  <si>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</si>
  <si>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</si>
  <si>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</si>
  <si>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</si>
  <si>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</si>
  <si>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</si>
  <si>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</si>
  <si>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</si>
  <si>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</si>
  <si>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</si>
  <si>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</si>
  <si>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</si>
  <si>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</si>
  <si>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</si>
  <si>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</si>
  <si>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</si>
  <si>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</si>
  <si>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</si>
  <si>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</si>
  <si>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</si>
  <si>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</si>
  <si>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</si>
  <si>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</si>
  <si>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</si>
  <si>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</si>
  <si>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</si>
  <si>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</si>
  <si>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</si>
  <si>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</si>
  <si>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</si>
  <si>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</si>
  <si>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</si>
  <si>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</si>
  <si>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</si>
  <si>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</si>
  <si>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</si>
  <si>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</si>
  <si>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</si>
  <si>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</si>
  <si>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</si>
  <si>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</si>
  <si>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</si>
  <si>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</si>
  <si>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</si>
  <si>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</si>
  <si>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</si>
  <si>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</si>
  <si>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</si>
  <si>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</si>
  <si>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</si>
  <si>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</si>
  <si>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</si>
  <si>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</si>
  <si>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</si>
  <si>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</si>
  <si>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</si>
  <si>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</si>
  <si>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</si>
  <si>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</si>
  <si>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</si>
  <si>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</si>
  <si>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</si>
  <si>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</si>
  <si>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</si>
  <si>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</si>
  <si>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</si>
  <si>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</si>
  <si>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</si>
  <si>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</si>
  <si>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</si>
  <si>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</si>
  <si>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</si>
  <si>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</si>
  <si>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</si>
  <si>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</si>
  <si>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</si>
  <si>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</si>
  <si>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</si>
  <si>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</si>
  <si>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</si>
  <si>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</si>
  <si>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</si>
  <si>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</si>
  <si>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</si>
  <si>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</si>
  <si>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</si>
  <si>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</si>
  <si>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</si>
  <si>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</si>
  <si>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</si>
  <si>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</si>
  <si>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</si>
  <si>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</si>
  <si>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</si>
  <si>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</si>
  <si>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</si>
  <si>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</si>
  <si>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</si>
  <si>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</si>
  <si>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</si>
  <si>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</si>
  <si>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</si>
  <si>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</si>
  <si>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</si>
  <si>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</si>
  <si>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</si>
  <si>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</si>
  <si>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</si>
  <si>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</si>
  <si>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</si>
  <si>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</si>
  <si>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</si>
  <si>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</si>
  <si>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</si>
  <si>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</si>
  <si>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</si>
  <si>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</si>
  <si>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</si>
  <si>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</si>
  <si>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</si>
  <si>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</si>
  <si>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</si>
  <si>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</si>
  <si>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</si>
  <si>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</si>
  <si>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</si>
  <si>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</si>
  <si>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</si>
  <si>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</si>
  <si>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</si>
  <si>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</si>
  <si>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</si>
  <si>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</si>
  <si>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</si>
  <si>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</si>
  <si>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</si>
  <si>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</si>
  <si>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</si>
  <si>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</si>
  <si>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</si>
  <si>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</si>
  <si>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</si>
  <si>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</si>
  <si>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</si>
  <si>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</si>
  <si>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</si>
  <si>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</si>
  <si>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</si>
  <si>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</si>
  <si>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</si>
  <si>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</si>
  <si>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</si>
  <si>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</si>
  <si>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</si>
  <si>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</si>
  <si>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</si>
  <si>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</si>
  <si>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</si>
  <si>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</si>
  <si>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</si>
  <si>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</si>
  <si>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</si>
  <si>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</si>
  <si>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</si>
  <si>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</si>
  <si>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</si>
  <si>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</si>
  <si>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</si>
  <si>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</si>
  <si>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</si>
  <si>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</si>
  <si>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</si>
  <si>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</si>
  <si>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</si>
  <si>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</si>
  <si>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</si>
  <si>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</si>
  <si>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</si>
  <si>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</si>
  <si>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</si>
  <si>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</si>
  <si>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</si>
  <si>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</si>
  <si>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</si>
  <si>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</si>
  <si>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</si>
  <si>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</si>
  <si>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</si>
  <si>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</si>
  <si>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</si>
  <si>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</si>
  <si>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</si>
  <si>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</si>
  <si>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</si>
  <si>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</si>
  <si>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</si>
  <si>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</si>
  <si>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</si>
  <si>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</si>
  <si>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</si>
  <si>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</si>
  <si>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</si>
  <si>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</si>
  <si>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</si>
  <si>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</si>
  <si>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</si>
  <si>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</si>
  <si>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</si>
  <si>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</si>
  <si>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</si>
  <si>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</si>
  <si>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</si>
  <si>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</si>
  <si>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</si>
  <si>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</si>
  <si>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</si>
  <si>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</si>
  <si>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</si>
  <si>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</si>
  <si>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</si>
  <si>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</si>
  <si>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</si>
  <si>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</si>
  <si>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</si>
  <si>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</si>
  <si>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</si>
  <si>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</si>
  <si>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</si>
  <si>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</si>
  <si>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</si>
  <si>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</si>
  <si>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</si>
  <si>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</si>
  <si>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</si>
  <si>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</si>
  <si>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</si>
  <si>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</si>
  <si>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</si>
  <si>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</si>
  <si>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</si>
  <si>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</si>
  <si>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</si>
  <si>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</si>
  <si>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</si>
  <si>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</si>
  <si>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</si>
  <si>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</si>
  <si>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</si>
  <si>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</si>
  <si>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</si>
  <si>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</si>
  <si>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</si>
  <si>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</si>
  <si>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</si>
  <si>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</si>
  <si>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</si>
  <si>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</si>
  <si>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</si>
  <si>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</si>
  <si>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</si>
  <si>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</si>
  <si>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</si>
  <si>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</si>
  <si>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</si>
  <si>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</si>
  <si>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</si>
  <si>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</si>
  <si>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</si>
  <si>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</si>
  <si>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</si>
  <si>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</si>
  <si>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</si>
  <si>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</si>
  <si>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</si>
  <si>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</si>
  <si>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</si>
  <si>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</si>
  <si>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</si>
  <si>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</si>
  <si>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</si>
  <si>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</si>
  <si>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</si>
  <si>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</si>
  <si>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</si>
  <si>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</si>
  <si>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</si>
  <si>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</si>
  <si>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</si>
  <si>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</si>
  <si>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</si>
  <si>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</si>
  <si>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</si>
  <si>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</si>
  <si>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</si>
  <si>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</si>
  <si>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</si>
  <si>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</si>
  <si>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</si>
  <si>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</si>
  <si>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</si>
  <si>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</si>
  <si>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</si>
  <si>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</si>
  <si>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</si>
  <si>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</si>
  <si>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</si>
  <si>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</si>
  <si>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</si>
  <si>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</si>
  <si>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</si>
  <si>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</si>
  <si>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</si>
  <si>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</si>
  <si>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</si>
  <si>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</si>
  <si>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</si>
  <si>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</si>
  <si>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</si>
  <si>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</si>
  <si>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</si>
  <si>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</si>
  <si>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</si>
  <si>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</si>
  <si>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</si>
  <si>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</si>
  <si>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</si>
  <si>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</si>
  <si>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</si>
  <si>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</si>
  <si>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</si>
  <si>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</si>
  <si>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</si>
  <si>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</si>
  <si>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</si>
  <si>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</si>
  <si>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</si>
  <si>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</si>
  <si>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</si>
  <si>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</si>
  <si>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</si>
  <si>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</si>
  <si>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</si>
  <si>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</si>
  <si>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</si>
  <si>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</si>
  <si>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</si>
  <si>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</si>
  <si>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</si>
  <si>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</si>
  <si>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</si>
  <si>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</si>
  <si>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</si>
  <si>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</si>
  <si>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</si>
  <si>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</si>
  <si>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</si>
  <si>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</si>
  <si>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</si>
  <si>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</si>
  <si>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</si>
  <si>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</si>
  <si>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</si>
  <si>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</si>
  <si>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</si>
  <si>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</si>
  <si>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</si>
  <si>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</si>
  <si>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</si>
  <si>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</si>
  <si>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</si>
  <si>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</si>
  <si>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</si>
  <si>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</si>
  <si>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</si>
  <si>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</si>
  <si>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</si>
  <si>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</si>
  <si>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</si>
  <si>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</si>
  <si>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</si>
  <si>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</si>
  <si>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</si>
  <si>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</si>
  <si>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</si>
  <si>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</si>
  <si>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</si>
  <si>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</si>
  <si>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</si>
  <si>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</si>
  <si>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</si>
  <si>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</si>
  <si>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</si>
  <si>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</si>
  <si>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</si>
  <si>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</si>
  <si>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</si>
  <si>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</si>
  <si>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</si>
  <si>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</si>
  <si>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</si>
  <si>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</si>
  <si>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</si>
  <si>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</si>
  <si>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</si>
  <si>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</si>
  <si>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</si>
  <si>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</si>
  <si>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</si>
  <si>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</si>
  <si>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</si>
  <si>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</si>
  <si>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</si>
  <si>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</si>
  <si>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</si>
  <si>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</si>
  <si>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</si>
  <si>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</si>
  <si>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</si>
  <si>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</si>
  <si>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</si>
  <si>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</si>
  <si>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</si>
  <si>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</si>
  <si>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</si>
  <si>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</si>
  <si>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</si>
  <si>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</si>
  <si>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</si>
  <si>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</si>
  <si>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</si>
  <si>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</si>
  <si>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</si>
  <si>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</si>
  <si>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</si>
  <si>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</si>
  <si>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</si>
  <si>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</si>
  <si>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</si>
  <si>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</si>
  <si>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</si>
  <si>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</si>
  <si>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</si>
  <si>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</si>
  <si>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</si>
  <si>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</si>
  <si>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</si>
  <si>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</si>
  <si>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</si>
  <si>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</si>
  <si>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</si>
  <si>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</si>
  <si>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</si>
  <si>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</si>
  <si>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</si>
  <si>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</si>
  <si>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</si>
  <si>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</si>
  <si>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</si>
  <si>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</si>
  <si>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</si>
  <si>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</si>
  <si>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</si>
  <si>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</si>
  <si>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</si>
  <si>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</si>
  <si>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</si>
  <si>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</si>
  <si>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</si>
  <si>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</si>
  <si>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</si>
  <si>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</si>
  <si>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</si>
  <si>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</si>
  <si>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</si>
  <si>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</si>
  <si>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</si>
  <si>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</si>
  <si>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</si>
  <si>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</si>
  <si>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</si>
  <si>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</si>
  <si>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</si>
  <si>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</si>
  <si>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</si>
  <si>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</si>
  <si>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</si>
  <si>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</si>
  <si>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</si>
  <si>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</si>
  <si>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</si>
  <si>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</si>
  <si>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</si>
  <si>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</si>
  <si>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</si>
  <si>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</si>
  <si>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</si>
  <si>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</si>
  <si>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</si>
  <si>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</si>
  <si>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</si>
  <si>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</si>
  <si>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</si>
  <si>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</si>
  <si>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</si>
  <si>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</si>
  <si>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</si>
  <si>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</si>
  <si>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</si>
  <si>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</si>
  <si>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</si>
  <si>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</si>
  <si>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</si>
  <si>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</si>
  <si>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</si>
  <si>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</si>
  <si>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</si>
  <si>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</si>
  <si>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</si>
  <si>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</si>
  <si>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</si>
  <si>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</si>
  <si>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</si>
  <si>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</si>
  <si>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</si>
  <si>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</si>
  <si>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</si>
  <si>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</si>
  <si>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</si>
  <si>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</si>
  <si>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</si>
  <si>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</si>
  <si>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</si>
  <si>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</si>
  <si>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</si>
  <si>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</si>
  <si>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</si>
  <si>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</si>
  <si>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</si>
  <si>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</si>
  <si>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</si>
  <si>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</si>
  <si>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</si>
  <si>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</si>
  <si>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</si>
  <si>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</si>
  <si>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</si>
  <si>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</si>
  <si>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</si>
  <si>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</si>
  <si>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</si>
  <si>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</si>
  <si>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</si>
  <si>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</si>
  <si>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</si>
  <si>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</si>
  <si>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</si>
  <si>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</si>
  <si>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</si>
  <si>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</si>
  <si>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</si>
  <si>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</si>
  <si>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</si>
  <si>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</si>
  <si>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</si>
  <si>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</si>
  <si>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</si>
  <si>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</si>
  <si>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</si>
  <si>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</si>
  <si>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</si>
  <si>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</si>
  <si>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</si>
  <si>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</si>
  <si>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</si>
  <si>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</si>
  <si>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</si>
  <si>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</si>
  <si>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</si>
  <si>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</si>
  <si>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</si>
  <si>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</si>
  <si>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</si>
  <si>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</si>
  <si>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</si>
  <si>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</si>
  <si>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</si>
  <si>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</si>
  <si>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</si>
  <si>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</si>
  <si>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</si>
  <si>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</si>
  <si>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</si>
  <si>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</si>
  <si>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</si>
  <si>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</si>
  <si>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</si>
  <si>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</si>
  <si>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</si>
  <si>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</si>
  <si>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</si>
  <si>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</si>
  <si>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</si>
  <si>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</si>
  <si>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</si>
  <si>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</si>
  <si>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</si>
  <si>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</si>
  <si>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</si>
  <si>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</si>
  <si>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</si>
  <si>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</si>
  <si>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</si>
  <si>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</si>
  <si>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</si>
  <si>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</si>
  <si>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</si>
  <si>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</si>
  <si>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</si>
  <si>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</si>
  <si>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</si>
  <si>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</si>
  <si>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</si>
  <si>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</si>
  <si>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</si>
  <si>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</si>
  <si>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</si>
  <si>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</si>
  <si>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</si>
  <si>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</si>
  <si>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</si>
  <si>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</si>
  <si>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</si>
  <si>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</si>
  <si>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</si>
  <si>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</si>
  <si>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</si>
  <si>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</si>
  <si>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</si>
  <si>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</si>
  <si>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</si>
  <si>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</si>
  <si>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</si>
  <si>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</si>
  <si>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</si>
  <si>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</si>
  <si>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</si>
  <si>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</si>
  <si>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</si>
  <si>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</si>
  <si>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</si>
  <si>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</si>
  <si>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</si>
  <si>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</si>
  <si>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</si>
  <si>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</si>
  <si>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</si>
  <si>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</si>
  <si>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</si>
  <si>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</si>
  <si>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</si>
  <si>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</si>
  <si>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</si>
  <si>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</si>
  <si>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</si>
  <si>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</si>
  <si>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</si>
  <si>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</si>
  <si>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</si>
  <si>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</si>
  <si>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</si>
  <si>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</si>
  <si>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</si>
  <si>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</si>
  <si>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</si>
  <si>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</si>
  <si>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</si>
  <si>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</si>
  <si>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</si>
  <si>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</si>
  <si>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</si>
  <si>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</si>
  <si>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</si>
  <si>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</si>
  <si>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</si>
  <si>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</si>
  <si>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</si>
  <si>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</si>
  <si>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</si>
  <si>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</si>
  <si>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</si>
  <si>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</si>
  <si>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</si>
  <si>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</si>
  <si>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</si>
  <si>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</si>
  <si>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</si>
  <si>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</si>
  <si>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</si>
  <si>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</si>
  <si>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</si>
  <si>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</si>
  <si>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</si>
  <si>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</si>
  <si>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</si>
  <si>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</si>
  <si>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</si>
  <si>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</si>
  <si>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</si>
  <si>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</si>
  <si>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</si>
  <si>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</si>
  <si>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</si>
  <si>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</si>
  <si>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</si>
  <si>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</si>
  <si>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</si>
  <si>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</si>
  <si>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</si>
  <si>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</si>
  <si>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</si>
  <si>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</si>
  <si>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</si>
  <si>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</si>
  <si>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</si>
  <si>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</si>
  <si>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</si>
  <si>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</si>
  <si>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</si>
  <si>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</si>
  <si>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</si>
  <si>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</si>
  <si>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</si>
  <si>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</si>
  <si>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</si>
  <si>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</si>
  <si>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</si>
  <si>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</si>
  <si>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</si>
  <si>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</si>
  <si>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</si>
  <si>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</si>
  <si>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</si>
  <si>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</si>
  <si>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</si>
  <si>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</si>
  <si>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</si>
  <si>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</si>
  <si>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</si>
  <si>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</si>
  <si>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</si>
  <si>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</si>
  <si>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</si>
  <si>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</si>
  <si>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</si>
  <si>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</si>
  <si>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</si>
  <si>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</si>
  <si>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</si>
  <si>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</si>
  <si>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</si>
  <si>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</si>
  <si>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</si>
  <si>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</si>
  <si>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</si>
  <si>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</si>
  <si>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</si>
  <si>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</si>
  <si>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</si>
  <si>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</si>
  <si>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</si>
  <si>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</si>
  <si>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</si>
  <si>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</si>
  <si>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</si>
  <si>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</si>
  <si>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</si>
  <si>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</si>
  <si>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</si>
  <si>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</si>
  <si>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</si>
  <si>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</si>
  <si>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</si>
  <si>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</si>
  <si>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</si>
  <si>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</si>
  <si>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</si>
  <si>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</si>
  <si>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</si>
  <si>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</si>
  <si>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</si>
  <si>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</si>
  <si>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</si>
  <si>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</si>
  <si>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</si>
  <si>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</si>
  <si>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</si>
  <si>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</si>
  <si>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</si>
  <si>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</si>
  <si>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</si>
  <si>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</si>
  <si>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</si>
  <si>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</si>
  <si>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</si>
  <si>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</si>
  <si>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</si>
  <si>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</si>
  <si>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</si>
  <si>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</si>
  <si>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</si>
  <si>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</si>
  <si>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</si>
  <si>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</si>
  <si>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</si>
  <si>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</si>
  <si>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</si>
  <si>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</si>
  <si>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</si>
  <si>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</si>
  <si>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</si>
  <si>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</si>
  <si>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</si>
  <si>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</si>
  <si>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</si>
  <si>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</si>
  <si>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</si>
  <si>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</si>
  <si>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</si>
  <si>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</si>
  <si>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</si>
  <si>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</si>
  <si>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</si>
  <si>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</si>
  <si>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</si>
  <si>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</si>
  <si>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</si>
  <si>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</si>
  <si>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</si>
  <si>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</si>
  <si>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</si>
  <si>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</si>
  <si>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</si>
  <si>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</si>
  <si>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</si>
  <si>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</si>
  <si>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</si>
  <si>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</si>
  <si>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</si>
  <si>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</si>
  <si>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</si>
  <si>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</si>
  <si>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</si>
  <si>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</si>
  <si>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</si>
  <si>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</si>
  <si>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</si>
  <si>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</si>
  <si>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</si>
  <si>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</si>
  <si>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</si>
  <si>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</si>
  <si>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</si>
  <si>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</si>
  <si>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</si>
  <si>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</si>
  <si>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</si>
  <si>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</si>
  <si>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</si>
  <si>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</si>
  <si>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</si>
  <si>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</si>
  <si>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</si>
  <si>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</si>
  <si>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</si>
  <si>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</si>
  <si>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</si>
  <si>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</si>
  <si>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</si>
  <si>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</si>
  <si>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</si>
  <si>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</si>
  <si>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</si>
  <si>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</si>
  <si>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</si>
  <si>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</si>
  <si>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</si>
  <si>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</si>
  <si>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</si>
  <si>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</si>
  <si>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</si>
  <si>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</si>
  <si>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</si>
  <si>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</si>
  <si>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</si>
  <si>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</si>
  <si>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</si>
  <si>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</si>
  <si>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</si>
  <si>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</si>
  <si>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</si>
  <si>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</si>
  <si>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</si>
  <si>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</si>
  <si>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</si>
  <si>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</si>
  <si>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</si>
  <si>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</si>
  <si>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</si>
  <si>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</si>
  <si>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</si>
  <si>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</si>
  <si>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</si>
  <si>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</si>
  <si>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</si>
  <si>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</si>
  <si>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</si>
  <si>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</si>
  <si>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</si>
  <si>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</si>
  <si>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</si>
  <si>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</si>
  <si>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</si>
  <si>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</si>
  <si>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</si>
  <si>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</si>
  <si>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</si>
  <si>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</si>
  <si>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</si>
  <si>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</si>
  <si>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</si>
  <si>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</si>
  <si>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</si>
  <si>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</si>
  <si>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</si>
  <si>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</si>
  <si>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</si>
  <si>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</si>
  <si>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</si>
  <si>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</si>
  <si>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</si>
  <si>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</si>
  <si>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</si>
  <si>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</si>
  <si>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</si>
  <si>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</si>
  <si>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</si>
  <si>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</si>
  <si>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</si>
  <si>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</si>
  <si>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</si>
  <si>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</si>
  <si>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</si>
  <si>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</si>
  <si>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</si>
  <si>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</si>
  <si>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</si>
  <si>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</si>
  <si>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</si>
  <si>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</si>
  <si>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</si>
  <si>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</si>
  <si>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</si>
  <si>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</si>
  <si>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</si>
  <si>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</si>
  <si>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</si>
  <si>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</si>
  <si>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</si>
  <si>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</si>
  <si>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</si>
  <si>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</si>
  <si>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</si>
  <si>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</si>
  <si>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</si>
  <si>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</si>
  <si>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</si>
  <si>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</si>
  <si>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</si>
  <si>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</si>
  <si>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</si>
  <si>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</si>
  <si>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</si>
  <si>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</si>
  <si>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</si>
  <si>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</si>
  <si>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</si>
  <si>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</si>
  <si>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</si>
  <si>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</si>
  <si>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</si>
  <si>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</si>
  <si>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</si>
  <si>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</si>
  <si>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</si>
  <si>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</si>
  <si>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</si>
  <si>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</si>
  <si>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</si>
  <si>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</si>
  <si>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</si>
  <si>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</si>
  <si>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</si>
  <si>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</si>
  <si>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</si>
  <si>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</si>
  <si>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</si>
  <si>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</si>
  <si>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</si>
  <si>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</si>
  <si>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</si>
  <si>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</si>
  <si>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</si>
  <si>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</si>
  <si>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</si>
  <si>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</si>
  <si>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</si>
  <si>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</si>
  <si>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</si>
  <si>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</si>
  <si>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</si>
  <si>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</si>
  <si>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</si>
  <si>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</si>
  <si>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</si>
  <si>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</si>
  <si>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</si>
  <si>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</si>
  <si>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</si>
  <si>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</si>
  <si>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</si>
  <si>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</si>
  <si>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</si>
  <si>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</si>
  <si>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</si>
  <si>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</si>
  <si>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</si>
  <si>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</si>
  <si>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</si>
  <si>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</si>
  <si>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</si>
  <si>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</si>
  <si>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</si>
  <si>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</si>
  <si>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</si>
  <si>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</si>
  <si>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</si>
  <si>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</si>
  <si>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</si>
  <si>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</si>
  <si>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</si>
  <si>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</si>
  <si>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</si>
  <si>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</si>
  <si>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</si>
  <si>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</si>
  <si>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</si>
  <si>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</si>
  <si>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</si>
  <si>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</si>
  <si>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</si>
  <si>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</si>
  <si>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</si>
  <si>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</si>
  <si>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</si>
  <si>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</si>
  <si>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</si>
  <si>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</si>
  <si>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</si>
  <si>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</si>
  <si>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</si>
  <si>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</si>
  <si>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</si>
  <si>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</si>
  <si>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</si>
  <si>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</si>
  <si>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</si>
  <si>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</si>
  <si>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</si>
  <si>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</si>
  <si>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</si>
  <si>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</si>
  <si>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</si>
  <si>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</si>
  <si>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</si>
  <si>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</si>
  <si>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</si>
  <si>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</si>
  <si>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</si>
  <si>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</si>
  <si>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</si>
  <si>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</si>
  <si>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</si>
  <si>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</si>
  <si>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</si>
  <si>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</si>
  <si>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</si>
  <si>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</si>
  <si>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</si>
  <si>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</si>
  <si>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</si>
  <si>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</si>
  <si>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</si>
  <si>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</si>
  <si>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</si>
  <si>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</si>
  <si>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</si>
  <si>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</si>
  <si>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</si>
  <si>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</si>
  <si>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</si>
  <si>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</si>
  <si>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</si>
  <si>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</si>
  <si>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</si>
  <si>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</si>
  <si>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</si>
  <si>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</si>
  <si>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</si>
  <si>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</si>
  <si>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</si>
  <si>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</si>
  <si>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</si>
  <si>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</si>
  <si>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</si>
  <si>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</si>
  <si>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</si>
  <si>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</si>
  <si>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</si>
  <si>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</si>
  <si>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</si>
  <si>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</si>
  <si>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</si>
  <si>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</si>
  <si>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</si>
  <si>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</si>
  <si>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</si>
  <si>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</si>
  <si>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</si>
  <si>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</si>
  <si>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</si>
  <si>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</si>
  <si>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</si>
  <si>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</si>
  <si>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</si>
  <si>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</si>
  <si>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</si>
  <si>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</si>
  <si>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</si>
  <si>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</si>
  <si>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</si>
  <si>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</si>
  <si>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</si>
  <si>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</si>
  <si>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</si>
  <si>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</si>
  <si>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</si>
  <si>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</si>
  <si>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</si>
  <si>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</si>
  <si>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</si>
  <si>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</si>
  <si>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</si>
  <si>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</si>
  <si>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</si>
  <si>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</si>
  <si>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</si>
  <si>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</si>
  <si>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</si>
  <si>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</si>
  <si>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</si>
  <si>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</si>
  <si>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</si>
  <si>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</si>
  <si>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</si>
  <si>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</si>
  <si>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</si>
  <si>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</si>
  <si>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</si>
  <si>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</si>
  <si>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</si>
  <si>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</si>
  <si>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</si>
  <si>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</si>
  <si>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</si>
  <si>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</si>
  <si>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</si>
  <si>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</si>
  <si>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</si>
  <si>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</si>
  <si>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</si>
  <si>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</si>
  <si>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</si>
  <si>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</si>
  <si>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</si>
  <si>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</si>
  <si>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</si>
  <si>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</si>
  <si>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</si>
  <si>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</si>
  <si>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</si>
  <si>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</si>
  <si>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</si>
  <si>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</si>
  <si>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</si>
  <si>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</si>
  <si>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</si>
  <si>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</si>
  <si>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</si>
  <si>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</si>
  <si>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</si>
  <si>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</si>
  <si>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</si>
  <si>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</si>
  <si>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</si>
  <si>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</si>
  <si>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</si>
  <si>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</si>
  <si>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</si>
  <si>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</si>
  <si>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</si>
  <si>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</si>
  <si>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</si>
  <si>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</si>
  <si>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</si>
  <si>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</si>
  <si>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</si>
  <si>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</si>
  <si>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</si>
  <si>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</si>
  <si>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</si>
  <si>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</si>
  <si>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</si>
  <si>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</si>
  <si>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</si>
  <si>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</si>
  <si>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</si>
  <si>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</si>
  <si>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</si>
  <si>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</si>
  <si>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</si>
  <si>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</si>
  <si>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</si>
  <si>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</si>
  <si>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</si>
  <si>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</si>
  <si>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</si>
  <si>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</si>
  <si>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</si>
  <si>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</si>
  <si>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</si>
  <si>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</si>
  <si>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</si>
  <si>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</si>
  <si>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</si>
  <si>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</si>
  <si>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</si>
  <si>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</si>
  <si>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</si>
  <si>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</si>
  <si>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</si>
  <si>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</si>
  <si>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</si>
  <si>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</si>
  <si>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</si>
  <si>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</si>
  <si>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</si>
  <si>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</si>
  <si>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</si>
  <si>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</si>
  <si>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</si>
  <si>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</si>
  <si>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</si>
  <si>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</si>
  <si>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</si>
  <si>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</si>
  <si>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</si>
  <si>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</si>
  <si>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</si>
  <si>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</si>
  <si>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</si>
  <si>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</si>
  <si>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</si>
  <si>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</si>
  <si>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</si>
  <si>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</si>
  <si>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</si>
  <si>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</si>
  <si>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</si>
  <si>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</si>
  <si>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</si>
  <si>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</si>
  <si>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</si>
  <si>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</si>
  <si>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</si>
  <si>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</si>
  <si>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</si>
  <si>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</si>
  <si>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</si>
  <si>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</si>
  <si>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</si>
  <si>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</si>
  <si>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</si>
  <si>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</si>
  <si>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</si>
  <si>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</si>
  <si>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</si>
  <si>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</si>
  <si>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</si>
  <si>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</si>
  <si>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</si>
  <si>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</si>
  <si>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</si>
  <si>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</si>
  <si>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</si>
  <si>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</si>
  <si>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</si>
  <si>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</si>
  <si>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</si>
  <si>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</si>
  <si>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</si>
  <si>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</si>
  <si>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</si>
  <si>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</si>
  <si>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</si>
  <si>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</si>
  <si>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</si>
  <si>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</si>
  <si>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</si>
  <si>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</si>
  <si>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</si>
  <si>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</si>
  <si>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</si>
  <si>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</si>
  <si>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</si>
  <si>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</si>
  <si>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</si>
  <si>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</si>
  <si>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</si>
  <si>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</si>
  <si>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</si>
  <si>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</si>
  <si>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</si>
  <si>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</si>
  <si>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</si>
  <si>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</si>
  <si>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</si>
  <si>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</si>
  <si>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</si>
  <si>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</si>
  <si>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</si>
  <si>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</si>
  <si>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</si>
  <si>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</si>
  <si>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</si>
  <si>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</si>
  <si>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</si>
  <si>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</si>
  <si>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</si>
  <si>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</si>
  <si>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</si>
  <si>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</si>
  <si>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</si>
  <si>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</si>
  <si>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</si>
  <si>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</si>
  <si>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</si>
  <si>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</si>
  <si>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</si>
  <si>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</si>
  <si>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</si>
  <si>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</si>
  <si>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</si>
  <si>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</si>
  <si>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</si>
  <si>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</si>
  <si>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</si>
  <si>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</si>
  <si>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</si>
  <si>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</si>
  <si>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</si>
  <si>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</si>
  <si>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</si>
  <si>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</si>
  <si>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</si>
  <si>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</si>
  <si>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</si>
  <si>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</si>
  <si>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</si>
  <si>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</si>
  <si>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</si>
  <si>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</si>
  <si>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</si>
  <si>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</si>
  <si>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</si>
  <si>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</si>
  <si>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</si>
  <si>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</si>
  <si>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</si>
  <si>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</si>
  <si>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</si>
  <si>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</si>
  <si>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</si>
  <si>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</si>
  <si>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</si>
  <si>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</si>
  <si>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</si>
  <si>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</si>
  <si>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</si>
  <si>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</si>
  <si>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</si>
  <si>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</si>
  <si>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</si>
  <si>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</si>
  <si>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</si>
  <si>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</si>
  <si>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</si>
  <si>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</si>
  <si>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</si>
  <si>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</si>
  <si>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</si>
  <si>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</si>
  <si>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</si>
  <si>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</si>
  <si>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</si>
  <si>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</si>
  <si>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</si>
  <si>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</si>
  <si>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</si>
  <si>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</si>
  <si>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</si>
  <si>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</si>
  <si>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</si>
  <si>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</si>
  <si>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</si>
  <si>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</si>
  <si>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</si>
  <si>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</si>
  <si>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</si>
  <si>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</si>
  <si>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</si>
  <si>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</si>
  <si>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</si>
  <si>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</si>
  <si>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</si>
  <si>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</si>
  <si>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</si>
  <si>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</si>
  <si>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</si>
  <si>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</si>
  <si>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</si>
  <si>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</si>
  <si>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</si>
  <si>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</si>
  <si>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</si>
  <si>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</si>
  <si>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</si>
  <si>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</si>
  <si>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</si>
  <si>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</si>
  <si>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</si>
  <si>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</si>
  <si>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</si>
  <si>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</si>
  <si>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</si>
  <si>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</si>
  <si>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</si>
  <si>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</si>
  <si>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</si>
  <si>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</si>
  <si>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</si>
  <si>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</si>
  <si>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</si>
  <si>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</si>
  <si>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</si>
  <si>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</si>
  <si>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</si>
  <si>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</si>
  <si>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</si>
  <si>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</si>
  <si>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</si>
  <si>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</si>
  <si>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</si>
  <si>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</si>
  <si>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</si>
  <si>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</si>
  <si>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</si>
  <si>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</si>
  <si>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</si>
  <si>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</si>
  <si>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</si>
  <si>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</si>
  <si>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</si>
  <si>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</si>
  <si>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</si>
  <si>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</si>
  <si>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</si>
  <si>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</si>
  <si>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</si>
  <si>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</si>
  <si>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</si>
  <si>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</si>
  <si>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</si>
  <si>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</si>
  <si>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</si>
  <si>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</si>
  <si>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</si>
  <si>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</si>
  <si>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</si>
  <si>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</si>
  <si>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</si>
  <si>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</si>
  <si>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</si>
  <si>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</si>
  <si>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</si>
  <si>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</si>
  <si>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</si>
  <si>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</si>
  <si>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</si>
  <si>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</si>
  <si>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</si>
  <si>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</si>
  <si>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</si>
  <si>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</si>
  <si>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</si>
  <si>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</si>
  <si>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</si>
  <si>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</si>
  <si>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</si>
  <si>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</si>
  <si>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</si>
  <si>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</si>
  <si>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</si>
  <si>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</si>
  <si>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</si>
  <si>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</si>
  <si>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</si>
  <si>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</si>
  <si>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</si>
  <si>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</si>
  <si>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</si>
  <si>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</si>
  <si>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</si>
  <si>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</si>
  <si>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</si>
  <si>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</si>
  <si>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</si>
  <si>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</si>
  <si>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</si>
  <si>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</si>
  <si>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</si>
  <si>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</si>
  <si>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</si>
  <si>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</si>
  <si>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</si>
  <si>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</si>
  <si>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</si>
  <si>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</si>
  <si>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</si>
  <si>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</si>
  <si>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</si>
  <si>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</si>
  <si>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</si>
  <si>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</si>
  <si>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</si>
  <si>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</si>
  <si>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</si>
  <si>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</si>
  <si>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</si>
  <si>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</si>
  <si>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</si>
  <si>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</si>
  <si>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</si>
  <si>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</si>
  <si>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</si>
  <si>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</si>
  <si>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</si>
  <si>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</si>
  <si>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</si>
  <si>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</si>
  <si>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</si>
  <si>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</si>
  <si>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</si>
  <si>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</si>
  <si>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</si>
  <si>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</si>
  <si>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</si>
  <si>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</si>
  <si>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</si>
  <si>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</si>
  <si>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</si>
  <si>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</si>
  <si>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</si>
  <si>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</si>
  <si>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</si>
  <si>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</si>
  <si>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</si>
  <si>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</si>
  <si>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</si>
  <si>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</si>
  <si>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</si>
  <si>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</si>
  <si>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</si>
  <si>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</si>
  <si>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</si>
  <si>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</si>
  <si>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</si>
  <si>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</si>
  <si>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</si>
  <si>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</si>
  <si>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</si>
  <si>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</si>
  <si>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</si>
  <si>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</si>
  <si>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</si>
  <si>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</si>
  <si>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</si>
  <si>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</si>
  <si>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</si>
  <si>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</si>
  <si>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</si>
  <si>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</si>
  <si>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</si>
  <si>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</si>
  <si>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</si>
  <si>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</si>
  <si>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</si>
  <si>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</si>
  <si>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</si>
  <si>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</si>
  <si>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</si>
  <si>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</si>
  <si>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</si>
  <si>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</si>
  <si>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</si>
  <si>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</si>
  <si>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</si>
  <si>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</si>
  <si>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</si>
  <si>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</si>
  <si>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</si>
  <si>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</si>
  <si>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</si>
  <si>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</si>
  <si>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</si>
  <si>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</si>
  <si>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</si>
  <si>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</si>
  <si>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</si>
  <si>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</si>
  <si>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</si>
  <si>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</si>
  <si>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</si>
  <si>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</si>
  <si>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</si>
  <si>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</si>
  <si>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</si>
  <si>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</si>
  <si>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</si>
  <si>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</si>
  <si>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</si>
  <si>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</si>
  <si>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</si>
  <si>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</si>
  <si>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</si>
  <si>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</si>
  <si>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</si>
  <si>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</si>
  <si>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</si>
  <si>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</si>
  <si>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</si>
  <si>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</si>
  <si>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</si>
  <si>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</si>
  <si>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</si>
  <si>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</si>
  <si>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</si>
  <si>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</si>
  <si>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</si>
  <si>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</si>
  <si>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</si>
  <si>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</si>
  <si>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</si>
  <si>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</si>
  <si>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</si>
  <si>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</si>
  <si>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</si>
  <si>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</si>
  <si>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</si>
  <si>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</si>
  <si>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</si>
  <si>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</si>
  <si>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</si>
  <si>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</si>
  <si>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</si>
  <si>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</si>
  <si>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</si>
  <si>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</si>
  <si>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</si>
  <si>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</si>
  <si>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</si>
  <si>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</si>
  <si>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</si>
  <si>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</si>
  <si>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</si>
  <si>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</si>
  <si>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</si>
  <si>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</si>
  <si>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</si>
  <si>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</si>
  <si>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</si>
  <si>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</si>
  <si>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</si>
  <si>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</si>
  <si>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</si>
  <si>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</si>
  <si>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</si>
  <si>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</si>
  <si>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</si>
  <si>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</si>
  <si>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</si>
  <si>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</si>
  <si>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</si>
  <si>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</si>
  <si>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</si>
  <si>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</si>
  <si>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</si>
  <si>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</si>
  <si>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</si>
  <si>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</si>
  <si>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</si>
  <si>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</si>
  <si>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</si>
  <si>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</si>
  <si>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</si>
  <si>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</si>
  <si>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</si>
  <si>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</si>
  <si>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</si>
  <si>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</si>
  <si>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</si>
  <si>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</si>
  <si>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</si>
  <si>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</si>
  <si>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</si>
  <si>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</si>
  <si>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</si>
  <si>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</si>
  <si>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</si>
  <si>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</si>
  <si>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</si>
  <si>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</si>
  <si>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</si>
  <si>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</si>
  <si>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</si>
  <si>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</si>
  <si>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</si>
  <si>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</si>
  <si>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</si>
  <si>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</si>
  <si>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</si>
  <si>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</si>
  <si>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</si>
  <si>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</si>
  <si>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</si>
  <si>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</si>
  <si>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</si>
  <si>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</si>
  <si>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</si>
  <si>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</si>
  <si>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</si>
  <si>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</si>
  <si>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</si>
  <si>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</si>
  <si>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</si>
  <si>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</si>
  <si>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</si>
  <si>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</si>
  <si>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</si>
  <si>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</si>
  <si>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</si>
  <si>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</si>
  <si>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</si>
  <si>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</si>
  <si>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</si>
  <si>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</si>
  <si>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</si>
  <si>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</si>
  <si>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</si>
  <si>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</si>
  <si>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</si>
  <si>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</si>
  <si>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</si>
  <si>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</si>
  <si>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</si>
  <si>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</si>
  <si>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</si>
  <si>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</si>
  <si>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</si>
  <si>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</si>
  <si>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</si>
  <si>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</si>
  <si>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</si>
  <si>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</si>
  <si>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</si>
  <si>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</si>
  <si>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</si>
  <si>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</si>
  <si>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</si>
  <si>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</si>
  <si>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</si>
  <si>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</si>
  <si>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</si>
  <si>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</si>
  <si>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</si>
  <si>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</si>
  <si>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</si>
  <si>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</si>
  <si>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</si>
  <si>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</si>
  <si>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</si>
  <si>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</si>
  <si>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</si>
  <si>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</si>
  <si>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</si>
  <si>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</si>
  <si>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</si>
  <si>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</si>
  <si>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</si>
  <si>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</si>
  <si>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</si>
  <si>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</si>
  <si>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</si>
  <si>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</si>
  <si>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</si>
  <si>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</si>
  <si>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</si>
  <si>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</si>
  <si>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</si>
  <si>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</si>
  <si>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</si>
  <si>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</si>
  <si>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</si>
  <si>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</si>
  <si>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</si>
  <si>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</si>
  <si>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</si>
  <si>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</si>
  <si>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</si>
  <si>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</si>
  <si>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</si>
  <si>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</si>
  <si>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</si>
  <si>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</si>
  <si>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</si>
  <si>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</si>
  <si>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</si>
  <si>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</si>
  <si>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</si>
  <si>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</si>
  <si>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</si>
  <si>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</si>
  <si>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</si>
  <si>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</si>
  <si>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</si>
  <si>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</si>
  <si>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</si>
  <si>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</si>
  <si>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</si>
  <si>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</si>
  <si>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</si>
  <si>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</si>
  <si>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</si>
  <si>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</si>
  <si>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</si>
  <si>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</si>
  <si>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</si>
  <si>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</si>
  <si>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</si>
  <si>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</si>
  <si>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</si>
  <si>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</si>
  <si>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</si>
  <si>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</si>
  <si>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</si>
  <si>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</si>
  <si>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</si>
  <si>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</si>
  <si>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</si>
  <si>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</si>
  <si>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</si>
  <si>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</si>
  <si>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</si>
  <si>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</si>
  <si>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</si>
  <si>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</si>
  <si>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</si>
  <si>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</si>
  <si>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</si>
  <si>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</si>
  <si>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</si>
  <si>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</si>
  <si>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</si>
  <si>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</si>
  <si>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</si>
  <si>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</si>
  <si>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</si>
  <si>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</si>
  <si>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</si>
  <si>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</si>
  <si>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</si>
  <si>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</si>
  <si>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</si>
  <si>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</si>
  <si>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</si>
  <si>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</si>
  <si>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</si>
  <si>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</si>
  <si>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</si>
  <si>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</si>
  <si>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</si>
  <si>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</si>
  <si>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</si>
  <si>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</si>
  <si>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</si>
  <si>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</si>
  <si>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</si>
  <si>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</si>
  <si>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</si>
  <si>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</si>
  <si>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</si>
  <si>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</si>
  <si>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</si>
  <si>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</si>
  <si>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</si>
  <si>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</si>
  <si>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</si>
  <si>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</si>
  <si>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</si>
  <si>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</si>
  <si>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</si>
  <si>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</si>
  <si>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</si>
  <si>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</si>
  <si>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</si>
  <si>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</si>
  <si>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</si>
  <si>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</si>
  <si>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</si>
  <si>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</si>
  <si>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</si>
  <si>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</si>
  <si>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</si>
  <si>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</si>
  <si>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</si>
  <si>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</si>
  <si>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</si>
  <si>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</si>
  <si>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</si>
  <si>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</si>
  <si>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</si>
  <si>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</si>
  <si>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</si>
  <si>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</si>
  <si>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</si>
  <si>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</si>
  <si>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</si>
  <si>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</si>
  <si>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</si>
  <si>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</si>
  <si>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</si>
  <si>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</si>
  <si>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</si>
  <si>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</si>
  <si>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</si>
  <si>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</si>
  <si>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</si>
  <si>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</si>
  <si>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</si>
  <si>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</si>
  <si>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</si>
  <si>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</si>
  <si>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</si>
  <si>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</si>
  <si>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</si>
  <si>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</si>
  <si>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</si>
  <si>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</si>
  <si>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</si>
  <si>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</si>
  <si>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</si>
  <si>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</si>
  <si>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</si>
  <si>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</si>
  <si>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</si>
  <si>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</si>
  <si>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</si>
  <si>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</si>
  <si>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</si>
  <si>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</si>
  <si>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</si>
  <si>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</si>
  <si>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</si>
  <si>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</si>
  <si>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</si>
  <si>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</si>
  <si>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</si>
  <si>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</si>
  <si>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</si>
  <si>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</si>
  <si>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</si>
  <si>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</si>
  <si>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</si>
  <si>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</si>
  <si>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</si>
  <si>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</si>
  <si>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</si>
  <si>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</si>
  <si>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</si>
  <si>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</si>
  <si>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</si>
  <si>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</si>
  <si>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</si>
  <si>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</si>
  <si>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</si>
  <si>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</si>
  <si>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</si>
  <si>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</si>
  <si>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</si>
  <si>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</si>
  <si>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</si>
  <si>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</si>
  <si>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</si>
  <si>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</si>
  <si>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</si>
  <si>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</si>
  <si>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</si>
  <si>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</si>
  <si>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</si>
  <si>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</si>
  <si>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</si>
  <si>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</si>
  <si>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</si>
  <si>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</si>
  <si>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</si>
  <si>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</si>
  <si>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</si>
  <si>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</si>
  <si>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</si>
  <si>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</si>
  <si>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</si>
  <si>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</si>
  <si>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</si>
  <si>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</si>
  <si>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</si>
  <si>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</si>
  <si>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</si>
  <si>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</si>
  <si>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</si>
  <si>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</si>
  <si>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</si>
  <si>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</si>
  <si>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</si>
  <si>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</si>
  <si>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</si>
  <si>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</si>
  <si>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</si>
  <si>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</si>
  <si>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</si>
  <si>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</si>
  <si>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</si>
  <si>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</si>
  <si>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</si>
  <si>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</si>
  <si>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</si>
  <si>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</si>
  <si>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</si>
  <si>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</si>
  <si>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</si>
  <si>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</si>
  <si>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</si>
  <si>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</si>
  <si>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</si>
  <si>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</si>
  <si>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</si>
  <si>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</si>
  <si>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</si>
  <si>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</si>
  <si>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</si>
  <si>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</si>
  <si>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</si>
  <si>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</si>
  <si>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</si>
  <si>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</si>
  <si>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</si>
  <si>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</si>
  <si>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</si>
  <si>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</si>
  <si>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</si>
  <si>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</si>
  <si>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</si>
  <si>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</si>
  <si>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</si>
  <si>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</si>
  <si>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</si>
  <si>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</si>
  <si>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</si>
  <si>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</si>
  <si>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</si>
  <si>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</si>
  <si>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</si>
  <si>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</si>
  <si>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</si>
  <si>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</si>
  <si>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</si>
  <si>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</si>
  <si>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</si>
  <si>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</si>
  <si>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</si>
  <si>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</si>
  <si>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</si>
  <si>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</si>
  <si>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</si>
  <si>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</si>
  <si>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</si>
  <si>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</si>
  <si>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</si>
  <si>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</si>
  <si>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</si>
  <si>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</si>
  <si>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</si>
  <si>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</si>
  <si>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</si>
  <si>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</si>
  <si>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</si>
  <si>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</si>
  <si>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</si>
  <si>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</si>
  <si>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</si>
  <si>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</si>
  <si>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</si>
  <si>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</si>
  <si>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</si>
  <si>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</si>
  <si>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</si>
  <si>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</si>
  <si>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</si>
  <si>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</si>
  <si>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</si>
  <si>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</si>
  <si>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</si>
  <si>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</si>
  <si>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</si>
  <si>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</si>
  <si>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</si>
  <si>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</si>
  <si>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</si>
  <si>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</si>
  <si>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</si>
  <si>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</si>
  <si>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</si>
  <si>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</si>
  <si>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</si>
  <si>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</si>
  <si>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</si>
  <si>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</si>
  <si>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</si>
  <si>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</si>
  <si>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</si>
  <si>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</si>
  <si>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</si>
  <si>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</si>
  <si>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</si>
  <si>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</si>
  <si>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</si>
  <si>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</si>
  <si>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</si>
  <si>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</si>
  <si>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</si>
  <si>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</si>
  <si>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</si>
  <si>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</si>
  <si>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</si>
  <si>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</si>
  <si>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</si>
  <si>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</si>
  <si>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</si>
  <si>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</si>
  <si>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</si>
  <si>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</si>
  <si>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</si>
  <si>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</si>
  <si>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</si>
  <si>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</si>
  <si>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</si>
  <si>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</si>
  <si>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</si>
  <si>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</si>
  <si>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</si>
  <si>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</si>
  <si>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</si>
  <si>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</si>
  <si>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</si>
  <si>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</si>
  <si>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</si>
  <si>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</si>
  <si>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</si>
  <si>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</si>
  <si>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</si>
  <si>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</si>
  <si>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</si>
  <si>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</si>
  <si>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</si>
  <si>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</si>
  <si>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</si>
  <si>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</si>
  <si>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</si>
  <si>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</si>
  <si>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</si>
  <si>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</si>
  <si>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</si>
  <si>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</si>
  <si>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</si>
  <si>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</si>
  <si>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</si>
  <si>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</si>
  <si>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</si>
  <si>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</si>
  <si>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</si>
  <si>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</si>
  <si>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</si>
  <si>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</si>
  <si>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</si>
  <si>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</si>
  <si>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</si>
  <si>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</si>
  <si>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</si>
  <si>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</si>
  <si>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</si>
  <si>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</si>
  <si>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</si>
  <si>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</si>
  <si>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</si>
  <si>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</si>
  <si>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</si>
  <si>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</si>
  <si>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</si>
  <si>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</si>
  <si>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</si>
  <si>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</si>
  <si>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</si>
  <si>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</si>
  <si>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</si>
  <si>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</si>
  <si>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</si>
  <si>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</si>
  <si>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</si>
  <si>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</si>
  <si>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</si>
  <si>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</si>
  <si>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</si>
  <si>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</si>
  <si>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</si>
  <si>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</si>
  <si>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</si>
  <si>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</si>
  <si>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</si>
  <si>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</si>
  <si>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</si>
  <si>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</si>
  <si>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</si>
  <si>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</si>
  <si>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</si>
  <si>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</si>
  <si>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</si>
  <si>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</si>
  <si>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</si>
  <si>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</si>
  <si>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</si>
  <si>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</si>
  <si>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</si>
  <si>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</si>
  <si>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</si>
  <si>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</si>
  <si>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</si>
  <si>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</si>
  <si>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</si>
  <si>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</si>
  <si>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</si>
  <si>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</si>
  <si>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</si>
  <si>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</si>
  <si>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</si>
  <si>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</si>
  <si>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</si>
  <si>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</si>
  <si>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</si>
  <si>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</si>
  <si>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</si>
  <si>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</si>
  <si>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</si>
  <si>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</si>
  <si>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</si>
  <si>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</si>
  <si>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</si>
  <si>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</si>
  <si>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</si>
  <si>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</si>
  <si>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</si>
  <si>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</si>
  <si>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</si>
  <si>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</si>
  <si>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</si>
  <si>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</si>
  <si>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</si>
  <si>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</si>
  <si>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</si>
  <si>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</si>
  <si>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</si>
  <si>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</si>
  <si>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</si>
  <si>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</si>
  <si>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</si>
  <si>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</si>
  <si>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</si>
  <si>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</si>
  <si>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</si>
  <si>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</si>
  <si>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</si>
  <si>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</si>
  <si>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</si>
  <si>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</si>
  <si>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</si>
  <si>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</si>
  <si>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</si>
  <si>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</si>
  <si>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</si>
  <si>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</si>
  <si>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</si>
  <si>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</si>
  <si>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</si>
  <si>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</si>
  <si>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</si>
  <si>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</si>
  <si>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</si>
  <si>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</si>
  <si>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</si>
  <si>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</si>
  <si>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</si>
  <si>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</si>
  <si>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</si>
  <si>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</si>
  <si>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</si>
  <si>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</si>
  <si>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</si>
  <si>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</si>
  <si>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</si>
  <si>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</si>
  <si>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</si>
  <si>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</si>
  <si>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</si>
  <si>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</si>
  <si>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</si>
  <si>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</si>
  <si>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</si>
  <si>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</si>
  <si>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</si>
  <si>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</si>
  <si>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</si>
  <si>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</si>
  <si>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</si>
  <si>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</si>
  <si>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</si>
  <si>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</si>
  <si>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</si>
  <si>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</si>
  <si>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</si>
  <si>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</si>
  <si>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</si>
  <si>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</si>
  <si>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</si>
  <si>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</si>
  <si>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</si>
  <si>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</si>
  <si>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</si>
  <si>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</si>
  <si>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</si>
  <si>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</si>
  <si>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</si>
  <si>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</si>
  <si>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</si>
  <si>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</si>
  <si>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</si>
  <si>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</si>
  <si>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</si>
  <si>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</si>
  <si>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</si>
  <si>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</si>
  <si>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</si>
  <si>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</si>
  <si>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</si>
  <si>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</si>
  <si>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</si>
  <si>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</si>
  <si>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</si>
  <si>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</si>
  <si>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</si>
  <si>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</si>
  <si>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</si>
  <si>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</si>
  <si>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</si>
  <si>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</si>
  <si>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</si>
  <si>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</si>
  <si>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</si>
  <si>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</si>
  <si>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</si>
  <si>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</si>
  <si>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</si>
  <si>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</si>
  <si>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</si>
  <si>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</si>
  <si>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</si>
  <si>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</si>
  <si>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</si>
  <si>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</si>
  <si>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</si>
  <si>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</si>
  <si>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</si>
  <si>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</si>
  <si>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</si>
  <si>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</si>
  <si>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</si>
  <si>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</si>
  <si>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</si>
  <si>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</si>
  <si>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</si>
  <si>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</si>
  <si>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</si>
  <si>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</si>
  <si>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</si>
  <si>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</si>
  <si>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</si>
  <si>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</si>
  <si>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</si>
  <si>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</si>
  <si>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</si>
  <si>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</si>
  <si>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</si>
  <si>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</si>
  <si>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</si>
  <si>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</si>
  <si>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</si>
  <si>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</si>
  <si>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</si>
  <si>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</si>
  <si>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</si>
  <si>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</si>
  <si>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</si>
  <si>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</si>
  <si>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</si>
  <si>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</si>
  <si>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</si>
  <si>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</si>
  <si>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</si>
  <si>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</si>
  <si>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</si>
  <si>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</si>
  <si>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</si>
  <si>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</si>
  <si>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</si>
  <si>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</si>
  <si>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</si>
  <si>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</si>
  <si>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</si>
  <si>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</si>
  <si>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</si>
  <si>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</si>
  <si>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</si>
  <si>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</si>
  <si>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</si>
  <si>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</si>
  <si>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</si>
  <si>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</si>
  <si>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</si>
  <si>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</si>
  <si>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</si>
  <si>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</si>
  <si>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</si>
  <si>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</si>
  <si>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</si>
  <si>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</si>
  <si>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</si>
  <si>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</si>
  <si>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</si>
  <si>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</si>
  <si>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</si>
  <si>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</si>
  <si>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</si>
  <si>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</si>
  <si>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</si>
  <si>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</si>
  <si>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</si>
  <si>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</si>
  <si>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</si>
  <si>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</si>
  <si>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</si>
  <si>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</si>
  <si>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</si>
  <si>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</si>
  <si>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</si>
  <si>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</si>
  <si>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</si>
  <si>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</si>
  <si>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</si>
  <si>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</si>
  <si>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</si>
  <si>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</si>
  <si>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</si>
  <si>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</si>
  <si>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</si>
  <si>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</si>
  <si>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</si>
  <si>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</si>
  <si>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</si>
  <si>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</si>
  <si>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</si>
  <si>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</si>
  <si>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</si>
  <si>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</si>
  <si>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</si>
  <si>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</si>
  <si>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</si>
  <si>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</si>
  <si>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</si>
  <si>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</si>
  <si>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</si>
  <si>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</si>
  <si>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</si>
  <si>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</si>
  <si>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</si>
  <si>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</si>
  <si>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</si>
  <si>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</si>
  <si>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</si>
  <si>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</si>
  <si>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</si>
  <si>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</si>
  <si>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</si>
  <si>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</si>
  <si>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</si>
  <si>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</si>
  <si>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</si>
  <si>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</si>
  <si>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</si>
  <si>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</si>
  <si>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</si>
  <si>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</si>
  <si>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</si>
  <si>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</si>
  <si>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</si>
  <si>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</si>
  <si>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</si>
  <si>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</si>
  <si>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</si>
  <si>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</si>
  <si>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</si>
  <si>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</si>
  <si>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</si>
  <si>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</si>
  <si>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</si>
  <si>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</si>
  <si>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</si>
  <si>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</si>
  <si>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</si>
  <si>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</si>
  <si>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</si>
  <si>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</si>
  <si>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</si>
  <si>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</si>
  <si>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</si>
  <si>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</si>
  <si>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</si>
  <si>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</si>
  <si>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</si>
  <si>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</si>
  <si>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</si>
  <si>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</si>
  <si>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</si>
  <si>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</si>
  <si>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</si>
  <si>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</si>
  <si>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</si>
  <si>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</si>
  <si>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</si>
  <si>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</si>
  <si>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</si>
  <si>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</si>
  <si>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</si>
  <si>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</si>
  <si>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</si>
  <si>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</si>
  <si>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</si>
  <si>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</si>
  <si>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</si>
  <si>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</si>
  <si>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</si>
  <si>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</si>
  <si>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</si>
  <si>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</si>
  <si>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</si>
  <si>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</si>
  <si>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</si>
  <si>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</si>
  <si>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</si>
  <si>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</si>
  <si>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</si>
  <si>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</si>
  <si>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</si>
  <si>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</si>
  <si>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</si>
  <si>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</si>
  <si>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</si>
  <si>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</si>
  <si>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</si>
  <si>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</si>
  <si>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</si>
  <si>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</si>
  <si>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</si>
  <si>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</si>
  <si>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</si>
  <si>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</si>
  <si>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</si>
  <si>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</si>
  <si>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</si>
  <si>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</si>
  <si>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</si>
  <si>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</si>
  <si>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</si>
  <si>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</si>
  <si>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</si>
  <si>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</si>
  <si>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</si>
  <si>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</si>
  <si>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</si>
  <si>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</si>
  <si>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</si>
  <si>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</si>
  <si>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</si>
  <si>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</si>
  <si>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</si>
  <si>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</si>
  <si>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</si>
  <si>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</si>
  <si>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</si>
  <si>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</si>
  <si>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</si>
  <si>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</si>
  <si>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</si>
  <si>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</si>
  <si>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</si>
  <si>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</si>
  <si>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</si>
  <si>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</si>
  <si>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</si>
  <si>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</si>
  <si>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</si>
  <si>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</si>
  <si>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</si>
  <si>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</si>
  <si>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</si>
  <si>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</si>
  <si>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</si>
  <si>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</si>
  <si>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</si>
  <si>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</si>
  <si>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</si>
  <si>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</si>
  <si>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</si>
  <si>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</si>
  <si>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</si>
  <si>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</si>
  <si>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</si>
  <si>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</si>
  <si>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</si>
  <si>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</si>
  <si>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</si>
  <si>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</si>
  <si>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</si>
  <si>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</si>
  <si>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</si>
  <si>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</si>
  <si>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</si>
  <si>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</si>
  <si>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</si>
  <si>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</si>
  <si>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</si>
  <si>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</si>
  <si>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</si>
  <si>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</si>
  <si>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</si>
  <si>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</si>
  <si>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</si>
  <si>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</si>
  <si>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</si>
  <si>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</si>
  <si>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</si>
  <si>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</si>
  <si>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</si>
  <si>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</si>
  <si>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</si>
  <si>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</si>
  <si>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</si>
  <si>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</si>
  <si>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</si>
  <si>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</si>
  <si>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</si>
  <si>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</si>
  <si>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</si>
  <si>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</si>
  <si>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</si>
  <si>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</si>
  <si>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</si>
  <si>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</si>
  <si>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</si>
  <si>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</si>
  <si>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</si>
  <si>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</si>
  <si>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</si>
  <si>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</si>
  <si>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</si>
  <si>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</si>
  <si>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</si>
  <si>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</si>
  <si>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</si>
  <si>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</si>
  <si>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</si>
  <si>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</si>
  <si>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</si>
  <si>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</si>
  <si>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</si>
  <si>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</si>
  <si>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</si>
  <si>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</si>
  <si>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</si>
  <si>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</si>
  <si>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</si>
  <si>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</si>
  <si>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</si>
  <si>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</si>
  <si>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</si>
  <si>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</si>
  <si>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</si>
  <si>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</si>
  <si>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</si>
  <si>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</si>
  <si>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</si>
  <si>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</si>
  <si>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</si>
  <si>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</si>
  <si>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</si>
  <si>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</si>
  <si>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</si>
  <si>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</si>
  <si>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</si>
  <si>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</si>
  <si>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</si>
  <si>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</si>
  <si>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</si>
  <si>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</si>
  <si>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</si>
  <si>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</si>
  <si>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</si>
  <si>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</si>
  <si>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</si>
  <si>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</si>
  <si>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</si>
  <si>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</si>
  <si>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</si>
  <si>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</si>
  <si>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</si>
  <si>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</si>
  <si>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</si>
  <si>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</si>
  <si>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</si>
  <si>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</si>
  <si>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</si>
  <si>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</si>
  <si>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</si>
  <si>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</si>
  <si>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</si>
  <si>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</si>
  <si>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</si>
  <si>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</si>
  <si>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</si>
  <si>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</si>
  <si>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</si>
  <si>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</si>
  <si>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</si>
  <si>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</si>
  <si>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</si>
  <si>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</si>
  <si>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</si>
  <si>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</si>
  <si>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</si>
  <si>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</si>
  <si>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</si>
  <si>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</si>
  <si>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</si>
  <si>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</si>
  <si>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</si>
  <si>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</si>
  <si>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</si>
  <si>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</si>
  <si>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</si>
  <si>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</si>
  <si>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</si>
  <si>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</si>
  <si>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</si>
  <si>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</si>
  <si>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</si>
  <si>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</si>
  <si>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</si>
  <si>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</si>
  <si>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</si>
  <si>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</si>
  <si>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</si>
  <si>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</si>
  <si>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</si>
  <si>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</si>
  <si>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</si>
  <si>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</si>
  <si>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</si>
  <si>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</si>
  <si>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</si>
  <si>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</si>
  <si>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</si>
  <si>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</si>
  <si>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</si>
  <si>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</si>
  <si>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</si>
  <si>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</si>
  <si>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</si>
  <si>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</si>
  <si>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</si>
  <si>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</si>
  <si>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</si>
  <si>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</si>
  <si>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</si>
  <si>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</si>
  <si>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</si>
  <si>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</si>
  <si>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</si>
  <si>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</si>
  <si>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</si>
  <si>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</si>
  <si>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</si>
  <si>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</si>
  <si>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</si>
  <si>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</si>
  <si>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</si>
  <si>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</si>
  <si>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</si>
  <si>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</si>
  <si>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</si>
  <si>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</si>
  <si>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</si>
  <si>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</si>
  <si>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</si>
  <si>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</si>
  <si>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</si>
  <si>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</si>
  <si>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</si>
  <si>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</si>
  <si>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</si>
  <si>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</si>
  <si>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</si>
  <si>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</si>
  <si>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</si>
  <si>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</si>
  <si>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</si>
  <si>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</si>
  <si>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</si>
  <si>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</si>
  <si>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</si>
  <si>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</si>
  <si>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</si>
  <si>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</si>
  <si>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</si>
  <si>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</si>
  <si>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</si>
  <si>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</si>
  <si>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</si>
  <si>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</si>
  <si>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</si>
  <si>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</si>
  <si>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</si>
  <si>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</si>
  <si>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</si>
  <si>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</si>
  <si>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</si>
  <si>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</si>
  <si>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</si>
  <si>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</si>
  <si>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</si>
  <si>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</si>
  <si>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</si>
  <si>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</si>
  <si>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</si>
  <si>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</si>
  <si>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</si>
  <si>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</si>
  <si>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</si>
  <si>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</si>
  <si>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</si>
  <si>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</si>
  <si>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</si>
  <si>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</si>
  <si>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</si>
  <si>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</si>
  <si>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</si>
  <si>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</si>
  <si>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</si>
  <si>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</si>
  <si>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</si>
  <si>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</si>
  <si>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</si>
  <si>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</si>
  <si>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</si>
  <si>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</si>
  <si>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</si>
  <si>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</si>
  <si>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</si>
  <si>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</si>
  <si>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</si>
  <si>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</si>
  <si>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</si>
  <si>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</si>
  <si>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</si>
  <si>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</si>
  <si>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</si>
  <si>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</si>
  <si>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</si>
  <si>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</si>
  <si>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</si>
  <si>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</si>
  <si>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</si>
  <si>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</si>
  <si>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</si>
  <si>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</si>
  <si>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</si>
  <si>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</si>
  <si>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</si>
  <si>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</si>
  <si>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</si>
  <si>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</si>
  <si>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</si>
  <si>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</si>
  <si>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</si>
  <si>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</si>
  <si>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</si>
  <si>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</si>
  <si>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</si>
  <si>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</si>
  <si>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</si>
  <si>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</si>
  <si>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</si>
  <si>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</si>
  <si>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</si>
  <si>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</si>
  <si>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</si>
  <si>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</si>
  <si>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</si>
  <si>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</si>
  <si>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</si>
  <si>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</si>
  <si>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</si>
  <si>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</si>
  <si>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</si>
  <si>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</si>
  <si>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</si>
  <si>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</si>
  <si>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</si>
  <si>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</si>
  <si>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</si>
  <si>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</si>
  <si>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</si>
  <si>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</si>
  <si>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</si>
  <si>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</si>
  <si>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</si>
  <si>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</si>
  <si>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</si>
  <si>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</si>
  <si>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</si>
  <si>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</si>
  <si>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</si>
  <si>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</si>
  <si>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</si>
  <si>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</si>
  <si>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</si>
  <si>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</si>
  <si>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</si>
  <si>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</si>
  <si>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</si>
  <si>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</si>
  <si>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</si>
  <si>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</si>
  <si>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</si>
  <si>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</si>
  <si>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</si>
  <si>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</si>
  <si>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</si>
  <si>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</si>
  <si>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</si>
  <si>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</si>
  <si>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</si>
  <si>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</si>
  <si>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</si>
  <si>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</si>
  <si>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</si>
  <si>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</si>
  <si>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</si>
  <si>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</si>
  <si>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</si>
  <si>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</si>
  <si>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</si>
  <si>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</si>
  <si>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</si>
  <si>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</si>
  <si>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</si>
  <si>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</si>
  <si>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</si>
  <si>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</si>
  <si>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</si>
  <si>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</si>
  <si>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</si>
  <si>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</si>
  <si>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</si>
  <si>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</si>
  <si>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</si>
  <si>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</si>
  <si>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</si>
  <si>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</si>
  <si>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</si>
  <si>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</si>
  <si>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</si>
  <si>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</si>
  <si>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</si>
  <si>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</si>
  <si>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</si>
  <si>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</si>
  <si>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</si>
  <si>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</si>
  <si>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</si>
  <si>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</si>
  <si>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</si>
  <si>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</si>
  <si>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</si>
  <si>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</si>
  <si>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</si>
  <si>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</si>
  <si>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</si>
  <si>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</si>
  <si>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</si>
  <si>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</si>
  <si>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</si>
  <si>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</si>
  <si>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</si>
  <si>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</si>
  <si>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</si>
  <si>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</si>
  <si>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</si>
  <si>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</si>
  <si>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</si>
  <si>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</si>
  <si>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</si>
  <si>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</si>
  <si>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</si>
  <si>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</si>
  <si>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</si>
  <si>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</si>
  <si>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</si>
  <si>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</si>
  <si>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</si>
  <si>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</si>
  <si>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</si>
  <si>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</si>
  <si>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</si>
  <si>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</si>
  <si>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</si>
  <si>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</si>
  <si>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</si>
  <si>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</si>
  <si>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</si>
  <si>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</si>
  <si>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</si>
  <si>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</si>
  <si>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</si>
  <si>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</si>
  <si>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</si>
  <si>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</si>
  <si>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</si>
  <si>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</si>
  <si>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</si>
  <si>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</si>
  <si>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</si>
  <si>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</si>
  <si>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</si>
  <si>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</si>
  <si>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</si>
  <si>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</si>
  <si>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</si>
  <si>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</si>
  <si>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</si>
  <si>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</si>
  <si>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</si>
  <si>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</si>
  <si>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</si>
  <si>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</si>
  <si>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</si>
  <si>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</si>
  <si>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</si>
  <si>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</si>
  <si>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</si>
  <si>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</si>
  <si>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</si>
  <si>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</si>
  <si>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</si>
  <si>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</si>
  <si>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</si>
  <si>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</si>
  <si>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</si>
  <si>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</si>
  <si>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</si>
  <si>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</si>
  <si>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</si>
  <si>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</si>
  <si>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</si>
  <si>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</si>
  <si>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</si>
  <si>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</si>
  <si>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</si>
  <si>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</si>
  <si>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</si>
  <si>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</si>
  <si>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</si>
  <si>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</si>
  <si>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</si>
  <si>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</si>
  <si>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</si>
  <si>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</si>
  <si>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</si>
  <si>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</si>
  <si>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</si>
  <si>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</si>
  <si>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</si>
  <si>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</si>
  <si>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</si>
  <si>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</si>
  <si>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</si>
  <si>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</si>
  <si>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</si>
  <si>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</si>
  <si>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</si>
  <si>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</si>
  <si>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</si>
  <si>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</si>
  <si>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</si>
  <si>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</si>
  <si>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</si>
  <si>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</si>
  <si>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</si>
  <si>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</si>
  <si>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</si>
  <si>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</si>
  <si>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</si>
  <si>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</si>
  <si>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</si>
  <si>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</si>
  <si>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</si>
  <si>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</si>
  <si>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</si>
  <si>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</si>
  <si>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</si>
  <si>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</si>
  <si>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</si>
  <si>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</si>
  <si>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</si>
  <si>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</si>
  <si>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</si>
  <si>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</si>
  <si>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</si>
  <si>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</si>
  <si>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</si>
  <si>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</si>
  <si>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</si>
  <si>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</si>
  <si>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</si>
  <si>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</si>
  <si>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</si>
  <si>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</si>
  <si>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</si>
  <si>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</si>
  <si>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</si>
  <si>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</si>
  <si>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</si>
  <si>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</si>
  <si>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</si>
  <si>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</si>
  <si>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</si>
  <si>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</si>
  <si>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</si>
  <si>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</si>
  <si>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</si>
  <si>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</si>
  <si>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</si>
  <si>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</si>
  <si>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</si>
  <si>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</si>
  <si>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</si>
  <si>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</si>
  <si>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</si>
  <si>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</si>
  <si>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</si>
  <si>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</si>
  <si>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</si>
  <si>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</si>
  <si>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</si>
  <si>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</si>
  <si>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</si>
  <si>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</si>
  <si>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</si>
  <si>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</si>
  <si>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</si>
  <si>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</si>
  <si>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</si>
  <si>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</si>
  <si>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</si>
  <si>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</si>
  <si>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</si>
  <si>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</si>
  <si>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</si>
  <si>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</si>
  <si>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</si>
  <si>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</si>
  <si>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</si>
  <si>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</si>
  <si>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</si>
  <si>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</si>
  <si>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</si>
  <si>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</si>
  <si>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</si>
  <si>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</si>
  <si>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</si>
  <si>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</si>
  <si>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</si>
  <si>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</si>
  <si>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</si>
  <si>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</si>
  <si>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</si>
  <si>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</si>
  <si>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</si>
  <si>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</si>
  <si>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</si>
  <si>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</si>
  <si>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</si>
  <si>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</si>
  <si>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</si>
  <si>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</si>
  <si>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</si>
  <si>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</si>
  <si>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</si>
  <si>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</si>
  <si>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</si>
  <si>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</si>
  <si>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</si>
  <si>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</si>
  <si>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</si>
  <si>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</si>
  <si>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</si>
  <si>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</si>
  <si>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</si>
  <si>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</si>
  <si>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</si>
  <si>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</si>
  <si>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</si>
  <si>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</si>
  <si>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</si>
  <si>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</si>
  <si>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</si>
  <si>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</si>
  <si>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</si>
  <si>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</si>
  <si>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</si>
  <si>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</si>
  <si>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</si>
  <si>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</si>
  <si>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</si>
  <si>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</si>
  <si>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</si>
  <si>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</si>
  <si>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</si>
  <si>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</si>
  <si>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</si>
  <si>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</si>
  <si>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</si>
  <si>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</si>
  <si>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</si>
  <si>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</si>
  <si>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</si>
  <si>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</si>
  <si>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</si>
  <si>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</si>
  <si>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</si>
  <si>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</si>
  <si>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</si>
  <si>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</si>
  <si>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</si>
  <si>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</si>
  <si>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</si>
  <si>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</si>
  <si>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</si>
  <si>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</si>
  <si>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</si>
  <si>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</si>
  <si>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</si>
  <si>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</si>
  <si>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</si>
  <si>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</si>
  <si>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</si>
  <si>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</si>
  <si>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</si>
  <si>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</si>
  <si>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</si>
  <si>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</si>
  <si>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</si>
  <si>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</si>
  <si>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</si>
  <si>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</si>
  <si>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</si>
  <si>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</si>
  <si>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</si>
  <si>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</si>
  <si>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</si>
  <si>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</si>
  <si>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</si>
  <si>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</si>
  <si>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</si>
  <si>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</si>
  <si>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</si>
  <si>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</si>
  <si>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</si>
  <si>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</si>
  <si>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</si>
  <si>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</si>
  <si>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</si>
  <si>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</si>
  <si>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</si>
  <si>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</si>
  <si>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</si>
  <si>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</si>
  <si>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</si>
  <si>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</si>
  <si>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</si>
  <si>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</si>
  <si>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</si>
  <si>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</si>
  <si>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</si>
  <si>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</si>
  <si>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</si>
  <si>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</si>
  <si>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</si>
  <si>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</si>
  <si>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</si>
  <si>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</si>
  <si>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</si>
  <si>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</si>
  <si>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</si>
  <si>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</si>
  <si>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</si>
  <si>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</si>
  <si>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</si>
  <si>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</si>
  <si>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</si>
  <si>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</si>
  <si>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</si>
  <si>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</si>
  <si>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</si>
  <si>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</si>
  <si>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</si>
  <si>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</si>
  <si>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</si>
  <si>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</si>
  <si>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</si>
  <si>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</si>
  <si>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</si>
  <si>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</si>
  <si>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</si>
  <si>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</si>
  <si>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</si>
  <si>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</si>
  <si>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</si>
  <si>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</si>
  <si>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</si>
  <si>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</si>
  <si>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</si>
  <si>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</si>
  <si>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</si>
  <si>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</si>
  <si>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</si>
  <si>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</si>
  <si>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</si>
  <si>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</si>
  <si>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</si>
  <si>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</si>
  <si>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</si>
  <si>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</si>
  <si>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</si>
  <si>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</si>
  <si>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</si>
  <si>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</si>
  <si>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</si>
  <si>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</si>
  <si>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</si>
  <si>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</si>
  <si>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</si>
  <si>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</si>
  <si>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</si>
  <si>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</si>
  <si>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</si>
  <si>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</si>
  <si>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</si>
  <si>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</si>
  <si>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</si>
  <si>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</si>
  <si>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</si>
  <si>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</si>
  <si>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</si>
  <si>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</si>
  <si>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</si>
  <si>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</si>
  <si>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</si>
  <si>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</si>
  <si>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</si>
  <si>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</si>
  <si>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</si>
  <si>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</si>
  <si>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</si>
  <si>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</si>
  <si>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</si>
  <si>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</si>
  <si>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</si>
  <si>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</si>
  <si>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</si>
  <si>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</si>
  <si>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</si>
  <si>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</si>
  <si>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</si>
  <si>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</si>
  <si>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</si>
  <si>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</si>
  <si>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</si>
  <si>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</si>
  <si>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</si>
  <si>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</si>
  <si>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</si>
  <si>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</si>
  <si>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</si>
  <si>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</si>
  <si>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</si>
  <si>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</si>
  <si>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</si>
  <si>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</si>
  <si>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</si>
  <si>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</si>
  <si>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</si>
  <si>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</si>
  <si>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</si>
  <si>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</si>
  <si>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</si>
  <si>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</si>
  <si>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</si>
  <si>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</si>
  <si>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</si>
  <si>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</si>
  <si>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</si>
  <si>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</si>
  <si>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</si>
  <si>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</si>
  <si>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</si>
  <si>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</si>
  <si>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</si>
  <si>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</si>
  <si>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</si>
  <si>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</si>
  <si>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</si>
  <si>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</si>
  <si>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</si>
  <si>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</si>
  <si>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</si>
  <si>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</si>
  <si>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</si>
  <si>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</si>
  <si>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</si>
  <si>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</si>
  <si>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</si>
  <si>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</si>
  <si>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</si>
  <si>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</si>
  <si>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</si>
  <si>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</si>
  <si>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</si>
  <si>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</si>
  <si>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</si>
  <si>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</si>
  <si>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</si>
  <si>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</si>
  <si>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</si>
  <si>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</si>
  <si>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</si>
  <si>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</si>
  <si>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</si>
  <si>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</si>
  <si>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</si>
  <si>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</si>
  <si>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</si>
  <si>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</si>
  <si>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</si>
  <si>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</si>
  <si>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</si>
  <si>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</si>
  <si>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</si>
  <si>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</si>
  <si>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</si>
  <si>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</si>
  <si>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</si>
  <si>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</si>
  <si>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</si>
  <si>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</si>
  <si>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</si>
  <si>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</si>
  <si>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</si>
  <si>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</si>
  <si>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</si>
  <si>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</si>
  <si>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</si>
  <si>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</si>
  <si>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</si>
  <si>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</si>
  <si>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</si>
  <si>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</si>
  <si>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</si>
  <si>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</si>
  <si>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</si>
  <si>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</si>
  <si>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</si>
  <si>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</si>
  <si>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</si>
  <si>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</si>
  <si>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</si>
  <si>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</si>
  <si>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</si>
  <si>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</si>
  <si>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</si>
  <si>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</si>
  <si>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</si>
  <si>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</si>
  <si>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</si>
  <si>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</si>
  <si>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</si>
  <si>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</si>
  <si>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</si>
  <si>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</si>
  <si>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</si>
  <si>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</si>
  <si>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</si>
  <si>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</si>
  <si>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</si>
  <si>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</si>
  <si>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</si>
  <si>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</si>
  <si>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</si>
  <si>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</si>
  <si>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</si>
  <si>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</si>
  <si>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</si>
  <si>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</si>
  <si>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</si>
  <si>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</si>
  <si>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</si>
  <si>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</si>
  <si>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</si>
  <si>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</si>
  <si>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</si>
  <si>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</si>
  <si>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</si>
  <si>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</si>
  <si>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</si>
  <si>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</si>
  <si>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</si>
  <si>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</si>
  <si>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</si>
  <si>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</si>
  <si>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</si>
  <si>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</si>
  <si>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</si>
  <si>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</si>
  <si>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</si>
  <si>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</si>
  <si>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</si>
  <si>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</si>
  <si>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</si>
  <si>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</si>
  <si>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</si>
  <si>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</si>
  <si>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</si>
  <si>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</si>
  <si>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</si>
  <si>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</si>
  <si>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</si>
  <si>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</si>
  <si>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</si>
  <si>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</si>
  <si>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</si>
  <si>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</si>
  <si>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</si>
  <si>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</si>
  <si>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</si>
  <si>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</si>
  <si>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</si>
  <si>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</si>
  <si>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</si>
  <si>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</si>
  <si>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</si>
  <si>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</si>
  <si>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</si>
  <si>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</si>
  <si>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</si>
  <si>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</si>
  <si>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</si>
  <si>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</si>
  <si>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</si>
  <si>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</si>
  <si>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</si>
  <si>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</si>
  <si>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</si>
  <si>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</si>
  <si>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</si>
  <si>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</si>
  <si>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</si>
  <si>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</si>
  <si>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</si>
  <si>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</si>
  <si>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</si>
  <si>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</si>
  <si>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</si>
  <si>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</si>
  <si>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</si>
  <si>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</si>
  <si>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</si>
  <si>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</si>
  <si>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</si>
  <si>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</si>
  <si>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</si>
  <si>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</si>
  <si>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</si>
  <si>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</si>
  <si>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</si>
  <si>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</si>
  <si>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</si>
  <si>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</si>
  <si>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</si>
  <si>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</si>
  <si>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</si>
  <si>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</si>
  <si>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</si>
  <si>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</si>
  <si>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</si>
  <si>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</si>
  <si>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</si>
  <si>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</si>
  <si>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</si>
  <si>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</si>
  <si>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</si>
  <si>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</si>
  <si>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</si>
  <si>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</si>
  <si>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</si>
  <si>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</si>
  <si>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</si>
  <si>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</si>
  <si>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</si>
  <si>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</si>
  <si>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</si>
  <si>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</si>
  <si>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</si>
  <si>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</si>
  <si>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</si>
  <si>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</si>
  <si>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</si>
  <si>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</si>
  <si>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</si>
  <si>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</si>
  <si>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</si>
  <si>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</si>
  <si>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</si>
  <si>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</si>
  <si>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</si>
  <si>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</si>
  <si>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</si>
  <si>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</si>
  <si>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</si>
  <si>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</si>
  <si>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</si>
  <si>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</si>
  <si>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</si>
  <si>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</si>
  <si>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</si>
  <si>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</si>
  <si>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</si>
  <si>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</si>
  <si>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</si>
  <si>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</si>
  <si>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</si>
  <si>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</si>
  <si>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</si>
  <si>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</si>
  <si>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</si>
  <si>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</si>
  <si>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</si>
  <si>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</si>
  <si>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</si>
  <si>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</si>
  <si>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</si>
  <si>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</si>
  <si>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</si>
  <si>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</si>
  <si>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</si>
  <si>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</si>
  <si>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</si>
  <si>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</si>
  <si>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</si>
  <si>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</si>
  <si>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</si>
  <si>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</si>
  <si>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</si>
  <si>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</si>
  <si>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</si>
  <si>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</si>
  <si>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</si>
  <si>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</si>
  <si>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</si>
  <si>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</si>
  <si>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</si>
  <si>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</si>
  <si>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</si>
  <si>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</si>
  <si>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</si>
  <si>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</si>
  <si>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</si>
  <si>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</si>
  <si>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</si>
  <si>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</si>
  <si>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</si>
  <si>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</si>
  <si>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</si>
  <si>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</si>
  <si>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</si>
  <si>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</si>
  <si>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</si>
  <si>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</si>
  <si>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</si>
  <si>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</si>
  <si>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</si>
  <si>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</si>
  <si>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</si>
  <si>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</si>
  <si>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</si>
  <si>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</si>
  <si>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</si>
  <si>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</si>
  <si>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</si>
  <si>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</si>
  <si>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</si>
  <si>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</si>
  <si>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</si>
  <si>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</si>
  <si>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</si>
  <si>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</si>
  <si>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</si>
  <si>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</si>
  <si>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</si>
  <si>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</si>
  <si>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</si>
  <si>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</si>
  <si>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</si>
  <si>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</si>
  <si>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</si>
  <si>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</si>
  <si>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</si>
  <si>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</si>
  <si>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</si>
  <si>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</si>
  <si>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</si>
  <si>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</si>
  <si>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</si>
  <si>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</si>
  <si>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</si>
  <si>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</si>
  <si>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</si>
  <si>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</si>
  <si>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</si>
  <si>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</si>
  <si>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</si>
  <si>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</si>
  <si>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</si>
  <si>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</si>
  <si>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</si>
  <si>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</si>
  <si>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</si>
  <si>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</si>
  <si>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</si>
  <si>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</si>
  <si>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</si>
  <si>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</si>
  <si>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</si>
  <si>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</si>
  <si>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</si>
  <si>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</si>
  <si>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</si>
  <si>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</si>
  <si>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</si>
  <si>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</si>
  <si>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</si>
  <si>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</si>
  <si>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</si>
  <si>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</si>
  <si>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</si>
  <si>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</si>
  <si>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</si>
  <si>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</si>
  <si>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</si>
  <si>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</si>
  <si>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</si>
  <si>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</si>
  <si>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</si>
  <si>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</si>
  <si>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</si>
  <si>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</si>
  <si>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</si>
  <si>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</si>
  <si>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</si>
  <si>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</si>
  <si>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</si>
  <si>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</si>
  <si>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</si>
  <si>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</si>
  <si>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</si>
  <si>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</si>
  <si>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</si>
  <si>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</si>
  <si>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</si>
  <si>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</si>
  <si>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</si>
  <si>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</si>
  <si>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</si>
  <si>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</si>
  <si>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</si>
  <si>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</si>
  <si>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</si>
  <si>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</si>
  <si>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</si>
  <si>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</si>
  <si>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</si>
  <si>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</si>
  <si>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</si>
  <si>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</si>
  <si>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</si>
  <si>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</si>
  <si>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</si>
  <si>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</si>
  <si>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</si>
  <si>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</si>
  <si>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</si>
  <si>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</si>
  <si>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</si>
  <si>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</si>
  <si>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</si>
  <si>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</si>
  <si>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</si>
  <si>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</si>
  <si>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</si>
  <si>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</si>
  <si>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</si>
  <si>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</si>
  <si>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</si>
  <si>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</si>
  <si>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</si>
  <si>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</si>
  <si>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</si>
  <si>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</si>
  <si>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</si>
  <si>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</si>
  <si>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</si>
  <si>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</si>
  <si>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</si>
  <si>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</si>
  <si>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</si>
  <si>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</si>
  <si>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</si>
  <si>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</si>
  <si>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</si>
  <si>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</si>
  <si>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</si>
  <si>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</si>
  <si>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</si>
  <si>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</si>
  <si>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</si>
  <si>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</si>
  <si>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</si>
  <si>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</si>
  <si>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</si>
  <si>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</si>
  <si>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</si>
  <si>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</si>
  <si>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</si>
  <si>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</si>
  <si>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</si>
  <si>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</si>
  <si>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</si>
  <si>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</si>
  <si>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</si>
  <si>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</si>
  <si>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</si>
  <si>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</si>
  <si>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</si>
  <si>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</si>
  <si>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</si>
  <si>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</si>
  <si>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</si>
  <si>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</si>
  <si>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</si>
  <si>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</si>
  <si>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</si>
  <si>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</si>
  <si>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</si>
  <si>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</si>
  <si>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</si>
  <si>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</si>
  <si>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</si>
  <si>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</si>
  <si>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</si>
  <si>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</si>
  <si>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</si>
  <si>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</si>
  <si>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</si>
  <si>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</si>
  <si>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</si>
  <si>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</si>
  <si>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</si>
  <si>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</si>
  <si>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</si>
  <si>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</si>
  <si>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</si>
  <si>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</si>
  <si>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</si>
  <si>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</si>
  <si>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</si>
  <si>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</si>
  <si>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</si>
  <si>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</si>
  <si>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</si>
  <si>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</si>
  <si>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</si>
  <si>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</si>
  <si>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</si>
  <si>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</si>
  <si>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</si>
  <si>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</si>
  <si>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</si>
  <si>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</si>
  <si>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</si>
  <si>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</si>
  <si>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</si>
  <si>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</si>
  <si>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</si>
  <si>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</si>
  <si>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</si>
  <si>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</si>
  <si>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</si>
  <si>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</si>
  <si>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</si>
  <si>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</si>
  <si>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</si>
  <si>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</si>
  <si>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</si>
  <si>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</si>
  <si>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</si>
  <si>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</si>
  <si>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</si>
  <si>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</si>
  <si>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</si>
  <si>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</si>
  <si>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</si>
  <si>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</si>
  <si>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</si>
  <si>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</si>
  <si>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</si>
  <si>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</si>
  <si>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</si>
  <si>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</si>
  <si>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</si>
  <si>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</si>
  <si>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</si>
  <si>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</si>
  <si>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</si>
  <si>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</si>
  <si>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</si>
  <si>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</si>
  <si>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</si>
  <si>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</si>
  <si>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</si>
  <si>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</si>
  <si>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</si>
  <si>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</si>
  <si>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</si>
  <si>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</si>
  <si>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</si>
  <si>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</si>
  <si>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</si>
  <si>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</si>
  <si>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</si>
  <si>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</si>
  <si>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</si>
  <si>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</si>
  <si>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</si>
  <si>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</si>
  <si>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</si>
  <si>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</si>
  <si>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</si>
  <si>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</si>
  <si>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</si>
  <si>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</si>
  <si>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</si>
  <si>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</si>
  <si>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</si>
  <si>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</si>
  <si>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</si>
  <si>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</si>
  <si>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</si>
  <si>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</si>
  <si>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</si>
  <si>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</si>
  <si>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</si>
  <si>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</si>
  <si>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</si>
  <si>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</si>
  <si>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</si>
  <si>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</si>
  <si>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</si>
  <si>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</si>
  <si>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</si>
  <si>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</si>
  <si>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</si>
  <si>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</si>
  <si>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</si>
  <si>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</si>
  <si>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</si>
  <si>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</si>
  <si>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</si>
  <si>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</si>
  <si>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</si>
  <si>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</si>
  <si>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</si>
  <si>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</si>
  <si>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</si>
  <si>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</si>
  <si>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</si>
  <si>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</si>
  <si>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</si>
  <si>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</si>
  <si>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</si>
  <si>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</si>
  <si>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</si>
  <si>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</si>
  <si>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</si>
  <si>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</si>
  <si>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</si>
  <si>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</si>
  <si>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</si>
  <si>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</si>
  <si>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</si>
  <si>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</si>
  <si>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</si>
  <si>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</si>
  <si>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</si>
  <si>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</si>
  <si>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</si>
  <si>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</si>
  <si>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</si>
  <si>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</si>
  <si>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</si>
  <si>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</si>
  <si>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</si>
  <si>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</si>
  <si>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</si>
  <si>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</si>
  <si>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</si>
  <si>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</si>
  <si>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</si>
  <si>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</si>
  <si>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</si>
  <si>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</si>
  <si>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</si>
  <si>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</si>
  <si>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</si>
  <si>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</si>
  <si>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</si>
  <si>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</si>
  <si>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</si>
  <si>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</si>
  <si>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</si>
  <si>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</si>
  <si>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</si>
  <si>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</si>
  <si>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</si>
  <si>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</si>
  <si>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</si>
  <si>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</si>
  <si>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</si>
  <si>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</si>
  <si>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</si>
  <si>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</si>
  <si>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</si>
  <si>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</si>
  <si>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</si>
  <si>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</si>
  <si>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</si>
  <si>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</si>
  <si>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</si>
  <si>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</si>
  <si>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</si>
  <si>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</si>
  <si>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</si>
  <si>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</si>
  <si>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</si>
  <si>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</si>
  <si>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</si>
  <si>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</si>
  <si>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</si>
  <si>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</si>
  <si>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</si>
  <si>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</si>
  <si>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</si>
  <si>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</si>
  <si>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</si>
  <si>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</si>
  <si>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</si>
  <si>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</si>
  <si>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</si>
  <si>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</si>
  <si>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</si>
  <si>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</si>
  <si>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</si>
  <si>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</si>
  <si>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</si>
  <si>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</si>
  <si>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</si>
  <si>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</si>
  <si>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</si>
  <si>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</si>
  <si>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</si>
  <si>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</si>
  <si>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</si>
  <si>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</si>
  <si>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</si>
  <si>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</si>
  <si>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</si>
  <si>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</si>
  <si>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</si>
  <si>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</si>
  <si>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</si>
  <si>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</si>
  <si>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</si>
  <si>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</si>
  <si>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</si>
  <si>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</si>
  <si>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</si>
  <si>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</si>
  <si>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</si>
  <si>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</si>
  <si>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</si>
  <si>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</si>
  <si>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</si>
  <si>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</si>
  <si>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</si>
  <si>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</si>
  <si>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</si>
  <si>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</si>
  <si>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</si>
  <si>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</si>
  <si>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</si>
  <si>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</si>
  <si>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</si>
  <si>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</si>
  <si>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</si>
  <si>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</si>
  <si>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</si>
  <si>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</si>
  <si>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</si>
  <si>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</si>
  <si>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</si>
  <si>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</si>
  <si>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</si>
  <si>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</si>
  <si>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</si>
  <si>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</si>
  <si>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</si>
  <si>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</si>
  <si>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</si>
  <si>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</si>
  <si>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</si>
  <si>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</si>
  <si>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</si>
  <si>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</si>
  <si>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</si>
  <si>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</si>
  <si>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</si>
  <si>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</si>
  <si>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</si>
  <si>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</si>
  <si>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</si>
  <si>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</si>
  <si>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</si>
  <si>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</si>
  <si>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</si>
  <si>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</si>
  <si>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</si>
  <si>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</si>
  <si>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</si>
  <si>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</si>
  <si>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</si>
  <si>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</si>
  <si>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</si>
  <si>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</si>
  <si>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</si>
  <si>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</si>
  <si>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</si>
  <si>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</si>
  <si>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</si>
  <si>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</si>
  <si>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</si>
  <si>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</si>
  <si>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</si>
  <si>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</si>
  <si>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</si>
  <si>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</si>
  <si>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</si>
  <si>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</si>
  <si>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</si>
  <si>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</si>
  <si>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</si>
  <si>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</si>
  <si>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</si>
  <si>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</si>
  <si>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</si>
  <si>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</si>
  <si>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</si>
  <si>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</si>
  <si>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</si>
  <si>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</si>
  <si>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</si>
  <si>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</si>
  <si>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</si>
  <si>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</si>
  <si>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</si>
  <si>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</si>
  <si>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</si>
  <si>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</si>
  <si>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</si>
  <si>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</si>
  <si>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</si>
  <si>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</si>
  <si>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</si>
  <si>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</si>
  <si>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</si>
  <si>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</si>
  <si>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</si>
  <si>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</si>
  <si>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</si>
  <si>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</si>
  <si>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</si>
  <si>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</si>
  <si>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</si>
  <si>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</si>
  <si>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</si>
  <si>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</si>
  <si>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</si>
  <si>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</si>
  <si>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</si>
  <si>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</si>
  <si>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</si>
  <si>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</si>
  <si>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</si>
  <si>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</si>
  <si>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</si>
  <si>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</si>
  <si>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</si>
  <si>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</si>
  <si>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</si>
  <si>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</si>
  <si>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</si>
  <si>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</si>
  <si>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</si>
  <si>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</si>
  <si>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</si>
  <si>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</si>
  <si>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</si>
  <si>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</si>
  <si>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</si>
  <si>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</si>
  <si>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</si>
  <si>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</si>
  <si>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</si>
  <si>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</si>
  <si>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</si>
  <si>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</si>
  <si>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</si>
  <si>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</si>
  <si>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</si>
  <si>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</si>
  <si>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</si>
  <si>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</si>
  <si>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</si>
  <si>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</si>
  <si>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</si>
  <si>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</si>
  <si>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</si>
  <si>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</si>
  <si>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</si>
  <si>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</si>
  <si>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</si>
  <si>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</si>
  <si>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</si>
  <si>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</si>
  <si>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</si>
  <si>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</si>
  <si>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</si>
  <si>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</si>
  <si>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</si>
  <si>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</si>
  <si>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</si>
  <si>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</si>
  <si>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</si>
  <si>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</si>
  <si>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</si>
  <si>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</si>
  <si>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</si>
  <si>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</si>
  <si>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</si>
  <si>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</si>
  <si>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</si>
  <si>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</si>
  <si>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</si>
  <si>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</si>
  <si>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</si>
  <si>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</si>
  <si>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</si>
  <si>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</si>
  <si>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</si>
  <si>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</si>
  <si>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</si>
  <si>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</si>
  <si>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</si>
  <si>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</si>
  <si>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</si>
  <si>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</si>
  <si>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</si>
  <si>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</si>
  <si>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</si>
  <si>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</si>
  <si>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</si>
  <si>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</si>
  <si>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</si>
  <si>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</si>
  <si>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</si>
  <si>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</si>
  <si>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</si>
  <si>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</si>
  <si>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</si>
  <si>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</si>
  <si>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</si>
  <si>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</si>
  <si>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</si>
  <si>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</si>
  <si>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</si>
  <si>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</si>
  <si>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</si>
  <si>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</si>
  <si>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</si>
  <si>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</si>
  <si>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</si>
  <si>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</si>
  <si>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</si>
  <si>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</si>
  <si>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</si>
  <si>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</si>
  <si>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</si>
  <si>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</si>
  <si>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</si>
  <si>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</si>
  <si>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</si>
  <si>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</si>
  <si>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</si>
  <si>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</si>
  <si>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</si>
  <si>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</si>
  <si>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</si>
  <si>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</si>
  <si>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</si>
  <si>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</si>
  <si>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</si>
  <si>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</si>
  <si>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</si>
  <si>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</si>
  <si>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</si>
  <si>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</si>
  <si>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</si>
  <si>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</si>
  <si>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</si>
  <si>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</si>
  <si>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</si>
  <si>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</si>
  <si>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</si>
  <si>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</si>
  <si>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</si>
  <si>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</si>
  <si>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</si>
  <si>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</si>
  <si>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</si>
  <si>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</si>
  <si>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</si>
  <si>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</si>
  <si>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</si>
  <si>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</si>
  <si>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</si>
  <si>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</si>
  <si>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</si>
  <si>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</si>
  <si>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</si>
  <si>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</si>
  <si>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</si>
  <si>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</si>
  <si>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</si>
  <si>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</si>
  <si>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</si>
  <si>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</si>
  <si>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</si>
  <si>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</si>
  <si>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</si>
  <si>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</si>
  <si>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</si>
  <si>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</si>
  <si>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</si>
  <si>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</si>
  <si>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</si>
  <si>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</si>
  <si>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</si>
  <si>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</si>
  <si>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</si>
  <si>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</si>
  <si>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</si>
  <si>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</si>
  <si>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</si>
  <si>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</si>
  <si>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</si>
  <si>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</si>
  <si>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</si>
  <si>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</si>
  <si>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</si>
  <si>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</si>
  <si>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</si>
  <si>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</si>
  <si>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</si>
  <si>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</si>
  <si>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</si>
  <si>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</si>
  <si>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</si>
  <si>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</si>
  <si>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</si>
  <si>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</si>
  <si>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</si>
  <si>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</si>
  <si>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</si>
  <si>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</si>
  <si>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</si>
  <si>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</si>
  <si>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</si>
  <si>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</si>
  <si>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</si>
  <si>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</si>
  <si>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</si>
  <si>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</si>
  <si>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</si>
  <si>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</si>
  <si>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</si>
  <si>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</si>
  <si>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</si>
  <si>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</si>
  <si>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</si>
  <si>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</si>
  <si>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</si>
  <si>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</si>
  <si>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</si>
  <si>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</si>
  <si>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</si>
  <si>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</si>
  <si>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</si>
  <si>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</si>
  <si>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</si>
  <si>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</si>
  <si>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</si>
  <si>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</si>
  <si>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</si>
  <si>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</si>
  <si>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</si>
  <si>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</si>
  <si>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</si>
  <si>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</si>
  <si>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</si>
  <si>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</si>
  <si>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</si>
  <si>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</si>
  <si>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</si>
  <si>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</si>
  <si>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</si>
  <si>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</si>
  <si>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</si>
  <si>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</si>
  <si>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</si>
  <si>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</si>
  <si>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</si>
  <si>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</si>
  <si>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</si>
  <si>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</si>
  <si>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</si>
  <si>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</si>
  <si>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</si>
  <si>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</si>
  <si>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</si>
  <si>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</si>
  <si>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</si>
  <si>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</si>
  <si>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</si>
  <si>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</si>
  <si>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</si>
  <si>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</si>
  <si>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</si>
  <si>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</si>
  <si>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</si>
  <si>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</si>
  <si>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</si>
  <si>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</si>
  <si>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</si>
  <si>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</si>
  <si>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</si>
  <si>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</si>
  <si>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</si>
  <si>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</si>
  <si>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</si>
  <si>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</si>
  <si>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</si>
  <si>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</si>
  <si>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</si>
  <si>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</si>
  <si>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</si>
  <si>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</si>
  <si>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</si>
  <si>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</si>
  <si>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</si>
  <si>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</si>
  <si>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</si>
  <si>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</si>
  <si>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</si>
  <si>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</si>
  <si>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</si>
  <si>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</si>
  <si>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</si>
  <si>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</si>
  <si>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</si>
  <si>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</si>
  <si>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</si>
  <si>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</si>
  <si>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</si>
  <si>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</si>
  <si>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</si>
  <si>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</si>
  <si>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</si>
  <si>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</si>
  <si>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</si>
  <si>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</si>
  <si>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</si>
  <si>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</si>
  <si>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</si>
  <si>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</si>
  <si>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</si>
  <si>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</si>
  <si>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</si>
  <si>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</si>
  <si>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</si>
  <si>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</si>
  <si>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</si>
  <si>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</si>
  <si>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</si>
  <si>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</si>
  <si>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</si>
  <si>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</si>
  <si>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</si>
  <si>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</si>
  <si>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</si>
  <si>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</si>
  <si>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</si>
  <si>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</si>
  <si>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</si>
  <si>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</si>
  <si>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</si>
  <si>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</si>
  <si>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</si>
  <si>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</si>
  <si>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</si>
  <si>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</si>
  <si>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</si>
  <si>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</si>
  <si>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</si>
  <si>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</si>
  <si>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</si>
  <si>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</si>
  <si>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</si>
  <si>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</si>
  <si>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</si>
  <si>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</si>
  <si>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</si>
  <si>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</si>
  <si>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</si>
  <si>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</si>
  <si>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</si>
  <si>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</si>
  <si>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</si>
  <si>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</si>
  <si>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</si>
  <si>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</si>
  <si>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</si>
  <si>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</si>
  <si>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</si>
  <si>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</si>
  <si>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</si>
  <si>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</si>
  <si>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</si>
  <si>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</si>
  <si>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</si>
  <si>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</si>
  <si>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</si>
  <si>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</si>
  <si>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</si>
  <si>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</si>
  <si>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</si>
  <si>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</si>
  <si>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</si>
  <si>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</si>
  <si>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</si>
  <si>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</si>
  <si>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</si>
  <si>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</si>
  <si>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</si>
  <si>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</si>
  <si>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</si>
  <si>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</si>
  <si>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</si>
  <si>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</si>
  <si>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</si>
  <si>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</si>
  <si>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</si>
  <si>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</si>
  <si>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</si>
  <si>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</si>
  <si>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</si>
  <si>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</si>
  <si>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</si>
  <si>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</si>
  <si>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</si>
  <si>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</si>
  <si>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</si>
  <si>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</si>
  <si>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</si>
  <si>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</si>
  <si>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</si>
  <si>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</si>
  <si>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</si>
  <si>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</si>
  <si>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</si>
  <si>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</si>
  <si>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</si>
  <si>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</si>
  <si>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</si>
  <si>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</si>
  <si>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</si>
  <si>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</si>
  <si>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</si>
  <si>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</si>
  <si>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</si>
  <si>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</si>
  <si>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</si>
  <si>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</si>
  <si>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</si>
  <si>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</si>
  <si>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</si>
  <si>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</si>
  <si>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</si>
  <si>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</si>
  <si>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</si>
  <si>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</si>
  <si>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</si>
  <si>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</si>
  <si>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</si>
  <si>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</si>
  <si>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</si>
  <si>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</si>
  <si>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</si>
  <si>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</si>
  <si>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</si>
  <si>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</si>
  <si>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</si>
  <si>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</si>
  <si>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</si>
  <si>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</si>
  <si>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</si>
  <si>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</si>
  <si>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</si>
  <si>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</si>
  <si>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</si>
  <si>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</si>
  <si>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</si>
  <si>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</si>
  <si>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</si>
  <si>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</si>
  <si>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</si>
  <si>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</si>
  <si>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</si>
  <si>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</si>
  <si>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</si>
  <si>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</si>
  <si>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</si>
  <si>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</si>
  <si>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</si>
  <si>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</si>
  <si>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</si>
  <si>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</si>
  <si>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</si>
  <si>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</si>
  <si>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</si>
  <si>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</si>
  <si>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</si>
  <si>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</si>
  <si>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</si>
  <si>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</si>
  <si>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</si>
  <si>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</si>
  <si>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</si>
  <si>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</si>
  <si>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</si>
  <si>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</si>
  <si>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</si>
  <si>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</si>
  <si>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</si>
  <si>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</si>
  <si>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</si>
  <si>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</si>
  <si>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</si>
  <si>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</si>
  <si>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</si>
  <si>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</si>
  <si>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</si>
  <si>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</si>
  <si>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</si>
  <si>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</si>
  <si>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</si>
  <si>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</si>
  <si>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</si>
  <si>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</si>
  <si>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</si>
  <si>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</si>
  <si>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</si>
  <si>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</si>
  <si>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</si>
  <si>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</si>
  <si>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</si>
  <si>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</si>
  <si>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</si>
  <si>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</si>
  <si>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</si>
  <si>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</si>
  <si>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</si>
  <si>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</si>
  <si>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</si>
  <si>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</si>
  <si>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</si>
  <si>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</si>
  <si>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</si>
  <si>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</si>
  <si>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</si>
  <si>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</si>
  <si>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</si>
  <si>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</si>
  <si>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</si>
  <si>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</si>
  <si>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</si>
  <si>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</si>
  <si>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</si>
  <si>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</si>
  <si>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</si>
  <si>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</si>
  <si>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</si>
  <si>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</si>
  <si>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</si>
  <si>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</si>
  <si>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</si>
  <si>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</si>
  <si>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</si>
  <si>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</si>
  <si>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</si>
  <si>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</si>
  <si>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</si>
  <si>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</si>
  <si>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</si>
  <si>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</si>
  <si>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</si>
  <si>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</si>
  <si>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</si>
  <si>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</si>
  <si>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</si>
  <si>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</si>
  <si>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</si>
  <si>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</si>
  <si>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</si>
  <si>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</si>
  <si>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</si>
  <si>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</si>
  <si>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</si>
  <si>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</si>
  <si>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</si>
  <si>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</si>
  <si>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</si>
  <si>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</si>
  <si>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</si>
  <si>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</si>
  <si>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</si>
  <si>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</si>
  <si>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</si>
  <si>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</si>
  <si>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</si>
  <si>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</si>
  <si>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</si>
  <si>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</si>
  <si>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</si>
  <si>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</si>
  <si>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</si>
  <si>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</si>
  <si>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</si>
  <si>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</si>
  <si>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</si>
  <si>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</si>
  <si>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</si>
  <si>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</si>
  <si>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</si>
  <si>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</si>
  <si>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</si>
  <si>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</si>
  <si>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</si>
  <si>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</si>
  <si>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</si>
  <si>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</si>
  <si>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</si>
  <si>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</si>
  <si>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</si>
  <si>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</si>
  <si>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</si>
  <si>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</si>
  <si>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</si>
  <si>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</si>
  <si>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</si>
  <si>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</si>
  <si>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</si>
  <si>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</si>
  <si>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</si>
  <si>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</si>
  <si>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</si>
  <si>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</si>
  <si>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</si>
  <si>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</si>
  <si>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</si>
  <si>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</si>
  <si>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</si>
  <si>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</si>
  <si>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</si>
  <si>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</si>
  <si>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</si>
  <si>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</si>
  <si>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</si>
  <si>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</si>
  <si>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</si>
  <si>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</si>
  <si>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</si>
  <si>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</si>
  <si>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</si>
  <si>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</si>
  <si>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</si>
  <si>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</si>
  <si>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</si>
  <si>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</si>
  <si>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</si>
  <si>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</si>
  <si>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</si>
  <si>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</si>
  <si>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</si>
  <si>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</si>
  <si>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</si>
  <si>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</si>
  <si>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</si>
  <si>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</si>
  <si>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</si>
  <si>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</si>
  <si>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</si>
  <si>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</si>
  <si>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</si>
  <si>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</si>
  <si>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</si>
  <si>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</si>
  <si>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</si>
  <si>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</si>
  <si>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</si>
  <si>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</si>
  <si>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</si>
  <si>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</si>
  <si>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</si>
  <si>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</si>
  <si>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</si>
  <si>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</si>
  <si>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</si>
  <si>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</si>
  <si>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</si>
  <si>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</si>
  <si>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</si>
  <si>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</si>
  <si>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</si>
  <si>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</si>
  <si>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</si>
  <si>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</si>
  <si>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</si>
  <si>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</si>
  <si>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</si>
  <si>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</si>
  <si>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</si>
  <si>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</si>
  <si>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</si>
  <si>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</si>
  <si>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</si>
  <si>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</si>
  <si>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</si>
  <si>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</si>
  <si>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</si>
  <si>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</si>
  <si>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</si>
  <si>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</si>
  <si>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</si>
  <si>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</si>
  <si>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</si>
  <si>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</si>
  <si>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</si>
  <si>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</si>
  <si>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</si>
  <si>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</si>
  <si>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</si>
  <si>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</si>
  <si>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</si>
  <si>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</si>
  <si>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</si>
  <si>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</si>
  <si>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</si>
  <si>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</si>
  <si>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</si>
  <si>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</si>
  <si>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</si>
  <si>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</si>
  <si>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</si>
  <si>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</si>
  <si>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</si>
  <si>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</si>
  <si>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</si>
  <si>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</si>
  <si>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</si>
  <si>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</si>
  <si>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</si>
  <si>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</si>
  <si>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</si>
  <si>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</si>
  <si>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</si>
  <si>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</si>
  <si>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</si>
  <si>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</si>
  <si>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</si>
  <si>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</si>
  <si>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</si>
  <si>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</si>
  <si>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</si>
  <si>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</si>
  <si>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</si>
  <si>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</si>
  <si>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</si>
  <si>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</si>
  <si>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</si>
  <si>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</si>
  <si>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</si>
  <si>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</si>
  <si>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</si>
  <si>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</si>
  <si>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</si>
  <si>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</si>
  <si>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</si>
  <si>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</si>
  <si>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</si>
  <si>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</si>
  <si>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</si>
  <si>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</si>
  <si>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</si>
  <si>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</si>
  <si>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</si>
  <si>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</si>
  <si>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</si>
  <si>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</si>
  <si>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</si>
  <si>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</si>
  <si>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</si>
  <si>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</si>
  <si>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</si>
  <si>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</si>
  <si>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</si>
  <si>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</si>
  <si>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</si>
  <si>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</si>
  <si>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</si>
  <si>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</si>
  <si>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</si>
  <si>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</si>
  <si>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</si>
  <si>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</si>
  <si>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</si>
  <si>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</si>
  <si>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</si>
  <si>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</si>
  <si>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</si>
  <si>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</si>
  <si>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</si>
  <si>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</si>
  <si>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</si>
  <si>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</si>
  <si>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</si>
  <si>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</si>
  <si>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</si>
  <si>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</si>
  <si>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</si>
  <si>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</si>
  <si>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</si>
  <si>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</si>
  <si>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</si>
  <si>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</si>
  <si>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</si>
  <si>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</si>
  <si>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</si>
  <si>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</si>
  <si>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</si>
  <si>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</si>
  <si>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</si>
  <si>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</si>
  <si>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</si>
  <si>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</si>
  <si>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</si>
  <si>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</si>
  <si>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</si>
  <si>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</si>
  <si>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</si>
  <si>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</si>
  <si>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</si>
  <si>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</si>
  <si>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</si>
  <si>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</si>
  <si>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</si>
  <si>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</si>
  <si>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</si>
  <si>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</si>
  <si>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</si>
  <si>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</si>
  <si>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</si>
  <si>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</si>
  <si>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</si>
  <si>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</si>
  <si>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</si>
  <si>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</si>
  <si>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</si>
  <si>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</si>
  <si>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</si>
  <si>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</si>
  <si>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</si>
  <si>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</si>
  <si>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</si>
  <si>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</si>
  <si>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</si>
  <si>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</si>
  <si>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</si>
  <si>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</si>
  <si>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</si>
  <si>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</si>
  <si>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</si>
  <si>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</si>
  <si>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</si>
  <si>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</si>
  <si>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</si>
  <si>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</si>
  <si>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</si>
  <si>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</si>
  <si>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</si>
  <si>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</si>
  <si>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</si>
  <si>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</si>
  <si>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</si>
  <si>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</si>
  <si>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</si>
  <si>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</si>
  <si>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</si>
  <si>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</si>
  <si>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</si>
  <si>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</si>
  <si>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</si>
  <si>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</si>
  <si>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</si>
  <si>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</si>
  <si>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</si>
  <si>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</si>
  <si>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</si>
  <si>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</si>
  <si>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</si>
  <si>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</si>
  <si>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</si>
  <si>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</si>
  <si>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</si>
  <si>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</si>
  <si>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</si>
  <si>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</si>
  <si>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</si>
  <si>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</si>
  <si>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</si>
  <si>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</si>
  <si>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</si>
  <si>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</si>
  <si>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</si>
  <si>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</si>
  <si>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</si>
  <si>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</si>
  <si>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</si>
  <si>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</si>
  <si>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</si>
  <si>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</si>
  <si>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</si>
  <si>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</si>
  <si>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</si>
  <si>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</si>
  <si>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</si>
  <si>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</si>
  <si>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</si>
  <si>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</si>
  <si>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</si>
  <si>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</si>
  <si>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</si>
  <si>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</si>
  <si>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</si>
  <si>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</si>
  <si>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</si>
  <si>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</si>
  <si>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</si>
  <si>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</si>
  <si>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</si>
  <si>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</si>
  <si>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</si>
  <si>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</si>
  <si>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</si>
  <si>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</si>
  <si>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</si>
  <si>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</si>
  <si>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</si>
  <si>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</si>
  <si>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</si>
  <si>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</si>
  <si>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</si>
  <si>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</si>
  <si>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</si>
  <si>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</si>
  <si>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</si>
  <si>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</si>
  <si>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</si>
  <si>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</si>
  <si>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</si>
  <si>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</si>
  <si>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</si>
  <si>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</si>
  <si>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</si>
  <si>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</si>
  <si>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</si>
  <si>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</si>
  <si>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</si>
  <si>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</si>
  <si>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</si>
  <si>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</si>
  <si>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</si>
  <si>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</si>
  <si>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</si>
  <si>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</si>
  <si>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</si>
  <si>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</si>
  <si>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</si>
  <si>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</si>
  <si>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</si>
  <si>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</si>
  <si>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</si>
  <si>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</si>
  <si>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</si>
  <si>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</si>
  <si>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</si>
  <si>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</si>
  <si>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</si>
  <si>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</si>
  <si>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</si>
  <si>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</si>
  <si>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</si>
  <si>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</si>
  <si>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</si>
  <si>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</si>
  <si>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</si>
  <si>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</si>
  <si>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</si>
  <si>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</si>
  <si>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</si>
  <si>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</si>
  <si>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</si>
  <si>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</si>
  <si>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</si>
  <si>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</si>
  <si>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</si>
  <si>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</si>
  <si>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</si>
  <si>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</si>
  <si>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</si>
  <si>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</si>
  <si>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</si>
  <si>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</si>
  <si>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</si>
  <si>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</si>
  <si>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</si>
  <si>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</si>
  <si>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</si>
  <si>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</si>
  <si>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</si>
  <si>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</si>
  <si>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</si>
  <si>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</si>
  <si>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</si>
  <si>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</si>
  <si>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</si>
  <si>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</si>
  <si>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</si>
  <si>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</si>
  <si>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</si>
  <si>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</si>
  <si>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</si>
  <si>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</si>
  <si>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</si>
  <si>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</si>
  <si>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</si>
  <si>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</si>
  <si>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</si>
  <si>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</si>
  <si>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</si>
  <si>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</si>
  <si>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</si>
  <si>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</si>
  <si>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</si>
  <si>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</si>
  <si>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</si>
  <si>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</si>
  <si>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</si>
  <si>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</si>
  <si>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</si>
  <si>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</si>
  <si>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</si>
  <si>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</si>
  <si>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</si>
  <si>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</si>
  <si>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</si>
  <si>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</si>
  <si>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</si>
  <si>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</si>
  <si>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</si>
  <si>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</si>
  <si>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</si>
  <si>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</si>
  <si>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</si>
  <si>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</si>
  <si>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</si>
  <si>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</si>
  <si>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</si>
  <si>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</si>
  <si>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</si>
  <si>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</si>
  <si>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</si>
  <si>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</si>
  <si>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</si>
  <si>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</si>
  <si>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</si>
  <si>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</si>
  <si>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</si>
  <si>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</si>
  <si>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</si>
  <si>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</si>
  <si>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</si>
  <si>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</si>
  <si>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</si>
  <si>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</si>
  <si>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</si>
  <si>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</si>
  <si>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</si>
  <si>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</si>
  <si>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</si>
  <si>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</si>
  <si>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</si>
  <si>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</si>
  <si>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</si>
  <si>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</si>
  <si>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</si>
  <si>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</si>
  <si>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</si>
  <si>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</si>
  <si>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</si>
  <si>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</si>
  <si>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</si>
  <si>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</si>
  <si>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</si>
  <si>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</si>
  <si>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</si>
  <si>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</si>
  <si>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</si>
  <si>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</si>
  <si>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</si>
  <si>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</si>
  <si>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</si>
  <si>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</si>
  <si>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</si>
  <si>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</si>
  <si>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</si>
  <si>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</si>
  <si>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</si>
  <si>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</si>
  <si>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</si>
  <si>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</si>
  <si>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</si>
  <si>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</si>
  <si>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</si>
  <si>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</si>
  <si>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</si>
  <si>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</si>
  <si>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</si>
  <si>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</si>
  <si>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</si>
  <si>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</si>
  <si>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</si>
  <si>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</si>
  <si>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</si>
  <si>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</si>
  <si>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</si>
  <si>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</si>
  <si>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</si>
  <si>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</si>
  <si>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</si>
  <si>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</si>
  <si>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</si>
  <si>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</si>
  <si>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</si>
  <si>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</si>
  <si>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</si>
  <si>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</si>
  <si>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</si>
  <si>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</si>
  <si>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</si>
  <si>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</si>
  <si>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</si>
  <si>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</si>
  <si>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</si>
  <si>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</si>
  <si>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</si>
  <si>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</si>
  <si>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</si>
  <si>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</si>
  <si>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</si>
  <si>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</si>
  <si>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</si>
  <si>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</si>
  <si>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</si>
  <si>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</si>
  <si>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</si>
  <si>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</si>
  <si>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</si>
  <si>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</si>
  <si>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</si>
  <si>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</si>
  <si>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</si>
  <si>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</si>
  <si>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</si>
  <si>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</si>
  <si>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</si>
  <si>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</si>
  <si>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</si>
  <si>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</si>
  <si>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</si>
  <si>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</si>
  <si>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</si>
  <si>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</si>
  <si>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</si>
  <si>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</si>
  <si>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</si>
  <si>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</si>
  <si>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</si>
  <si>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</si>
  <si>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</si>
  <si>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</si>
  <si>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</si>
  <si>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</si>
  <si>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</si>
  <si>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</si>
  <si>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</si>
  <si>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</si>
  <si>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</si>
  <si>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</si>
  <si>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</si>
  <si>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</si>
  <si>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</si>
  <si>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</si>
  <si>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</si>
  <si>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</si>
  <si>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</si>
  <si>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</si>
  <si>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</si>
  <si>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</si>
  <si>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</si>
  <si>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</si>
  <si>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</si>
  <si>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</si>
  <si>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</si>
  <si>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</si>
  <si>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</si>
  <si>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</si>
  <si>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</si>
  <si>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</si>
  <si>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</si>
  <si>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</si>
  <si>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</si>
  <si>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</si>
  <si>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</si>
  <si>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</si>
  <si>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</si>
  <si>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</si>
  <si>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</si>
  <si>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</si>
  <si>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</si>
  <si>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</si>
  <si>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</si>
  <si>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</si>
  <si>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</si>
  <si>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</si>
  <si>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</si>
  <si>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</si>
  <si>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</si>
  <si>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</si>
  <si>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</si>
  <si>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</si>
  <si>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</si>
  <si>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</si>
  <si>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</si>
  <si>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</si>
  <si>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</si>
  <si>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</si>
  <si>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</si>
  <si>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</si>
  <si>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</si>
  <si>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</si>
  <si>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</si>
  <si>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</si>
  <si>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</si>
  <si>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</si>
  <si>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</si>
  <si>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</si>
  <si>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</si>
  <si>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</si>
  <si>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</si>
  <si>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</si>
  <si>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</si>
  <si>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</si>
  <si>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</si>
  <si>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</si>
  <si>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</si>
  <si>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</si>
  <si>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</si>
  <si>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</si>
  <si>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</si>
  <si>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</si>
  <si>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</si>
  <si>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</si>
  <si>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</si>
  <si>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</si>
  <si>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</si>
  <si>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</si>
  <si>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</si>
  <si>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</si>
  <si>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</si>
  <si>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</si>
  <si>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</si>
  <si>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</si>
  <si>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</si>
  <si>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</si>
  <si>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</si>
  <si>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</si>
  <si>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</si>
  <si>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</si>
  <si>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</si>
  <si>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</si>
  <si>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</si>
  <si>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</si>
  <si>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</si>
  <si>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</si>
  <si>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</si>
  <si>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</si>
  <si>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</si>
  <si>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</si>
  <si>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</si>
  <si>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</si>
  <si>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</si>
  <si>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</si>
  <si>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</si>
  <si>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</si>
  <si>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</si>
  <si>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</si>
  <si>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</si>
  <si>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</si>
  <si>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</si>
  <si>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</si>
  <si>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</si>
  <si>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</si>
  <si>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</si>
  <si>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</si>
  <si>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</si>
  <si>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</si>
  <si>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</si>
  <si>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</si>
  <si>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</si>
  <si>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</si>
  <si>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</si>
  <si>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</si>
  <si>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</si>
  <si>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</si>
  <si>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</si>
  <si>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</si>
  <si>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</si>
  <si>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</si>
  <si>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</si>
  <si>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</si>
  <si>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</si>
  <si>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</si>
  <si>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</si>
  <si>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</si>
  <si>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</si>
  <si>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</si>
  <si>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</si>
  <si>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</si>
  <si>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</si>
  <si>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</si>
  <si>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</si>
  <si>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</si>
  <si>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</si>
  <si>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</si>
  <si>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</si>
  <si>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</si>
  <si>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</si>
  <si>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</si>
  <si>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</si>
  <si>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</si>
  <si>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</si>
  <si>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</si>
  <si>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</si>
  <si>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</si>
  <si>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</si>
  <si>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</si>
  <si>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</si>
  <si>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</si>
  <si>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</si>
  <si>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</si>
  <si>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</si>
  <si>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</si>
  <si>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</si>
  <si>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</si>
  <si>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</si>
  <si>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</si>
  <si>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</si>
  <si>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</si>
  <si>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</si>
  <si>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</si>
  <si>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</si>
  <si>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</si>
  <si>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</si>
  <si>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</si>
  <si>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</si>
  <si>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</si>
  <si>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</si>
  <si>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</si>
  <si>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</si>
  <si>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</si>
  <si>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</si>
  <si>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</si>
  <si>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</si>
  <si>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</si>
  <si>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</si>
  <si>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</si>
  <si>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</si>
  <si>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</si>
  <si>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</si>
  <si>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</si>
  <si>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</si>
  <si>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</si>
  <si>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</si>
  <si>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</si>
  <si>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</si>
  <si>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</si>
  <si>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</si>
  <si>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</si>
  <si>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</si>
  <si>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</si>
  <si>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</si>
  <si>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</si>
  <si>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</si>
  <si>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</si>
  <si>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</si>
  <si>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</si>
  <si>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</si>
  <si>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</si>
  <si>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</si>
  <si>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</si>
  <si>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</si>
  <si>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</si>
  <si>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</si>
  <si>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</si>
  <si>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</si>
  <si>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</si>
  <si>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</si>
  <si>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</si>
  <si>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</si>
  <si>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</si>
  <si>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</si>
  <si>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</si>
  <si>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</si>
  <si>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</si>
  <si>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</si>
  <si>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</si>
  <si>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</si>
  <si>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</si>
  <si>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</si>
  <si>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</si>
  <si>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</si>
  <si>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</si>
  <si>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</si>
  <si>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</si>
  <si>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</si>
  <si>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</si>
  <si>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</si>
  <si>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</si>
  <si>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</si>
  <si>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</si>
  <si>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</si>
  <si>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</si>
  <si>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</si>
  <si>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</si>
  <si>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</si>
  <si>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</si>
  <si>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</si>
  <si>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</si>
  <si>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</si>
  <si>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</si>
  <si>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</si>
  <si>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</si>
  <si>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</si>
  <si>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</si>
  <si>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</si>
  <si>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</si>
  <si>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</si>
  <si>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</si>
  <si>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</si>
  <si>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</si>
  <si>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</si>
  <si>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</si>
  <si>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</si>
  <si>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</si>
  <si>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</si>
  <si>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</si>
  <si>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</si>
  <si>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</si>
  <si>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</si>
  <si>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</si>
  <si>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</si>
  <si>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</si>
  <si>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</si>
  <si>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</si>
  <si>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</si>
  <si>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</si>
  <si>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</si>
  <si>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</si>
  <si>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</si>
  <si>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</si>
  <si>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</si>
  <si>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</si>
  <si>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</si>
  <si>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</si>
  <si>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</si>
  <si>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</si>
  <si>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</si>
  <si>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</si>
  <si>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</si>
  <si>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</si>
  <si>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</si>
  <si>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</si>
  <si>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</si>
  <si>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</si>
  <si>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</si>
  <si>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</si>
  <si>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</si>
  <si>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</si>
  <si>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</si>
  <si>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</si>
  <si>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</si>
  <si>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</si>
  <si>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</si>
  <si>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</si>
  <si>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</si>
  <si>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</si>
  <si>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</si>
  <si>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</si>
  <si>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</si>
  <si>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</si>
  <si>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</si>
  <si>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</si>
  <si>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</si>
  <si>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</si>
  <si>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</si>
  <si>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</si>
  <si>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</si>
  <si>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</si>
  <si>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</si>
  <si>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</si>
  <si>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</si>
  <si>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</si>
  <si>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</si>
  <si>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</si>
  <si>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</si>
  <si>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</si>
  <si>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</si>
  <si>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</si>
  <si>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</si>
  <si>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</si>
  <si>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</si>
  <si>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</si>
  <si>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</si>
  <si>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</si>
  <si>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</si>
  <si>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</si>
  <si>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</si>
  <si>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</si>
  <si>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</si>
  <si>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</si>
  <si>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</si>
  <si>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</si>
  <si>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</si>
  <si>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</si>
  <si>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</si>
  <si>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</si>
  <si>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</si>
  <si>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</si>
  <si>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</si>
  <si>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</si>
  <si>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</si>
  <si>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</si>
  <si>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</si>
  <si>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</si>
  <si>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</si>
  <si>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</si>
  <si>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</si>
  <si>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</si>
  <si>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</si>
  <si>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</si>
  <si>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</si>
  <si>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</si>
  <si>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</si>
  <si>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</si>
  <si>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</si>
  <si>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</si>
  <si>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</si>
  <si>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</si>
  <si>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</si>
  <si>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</si>
  <si>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</si>
  <si>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</si>
  <si>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</si>
  <si>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</si>
  <si>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</si>
  <si>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</si>
  <si>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</si>
  <si>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</si>
  <si>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</si>
  <si>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</si>
  <si>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</si>
  <si>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</si>
  <si>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</si>
  <si>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</si>
  <si>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</si>
  <si>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</si>
  <si>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</si>
  <si>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</si>
  <si>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</si>
  <si>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</si>
  <si>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</si>
  <si>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</si>
  <si>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</si>
  <si>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</si>
  <si>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</si>
  <si>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</si>
  <si>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</si>
  <si>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</si>
  <si>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</si>
  <si>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</si>
  <si>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</si>
  <si>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</si>
  <si>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</si>
  <si>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</si>
  <si>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</si>
  <si>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</si>
  <si>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</si>
  <si>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</si>
  <si>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</si>
  <si>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</si>
  <si>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</si>
  <si>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</si>
  <si>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</si>
  <si>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</si>
  <si>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</si>
  <si>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</si>
  <si>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</si>
  <si>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</si>
  <si>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</si>
  <si>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</si>
  <si>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</si>
  <si>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</si>
  <si>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</si>
  <si>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</si>
  <si>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</si>
  <si>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</si>
  <si>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</si>
  <si>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</si>
  <si>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</si>
  <si>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</si>
  <si>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</si>
  <si>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</si>
  <si>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</si>
  <si>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</si>
  <si>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</si>
  <si>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</si>
  <si>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</si>
  <si>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</si>
  <si>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</si>
  <si>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</si>
  <si>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</si>
  <si>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</si>
  <si>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</si>
  <si>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</si>
  <si>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</si>
  <si>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</si>
  <si>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</si>
  <si>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</si>
  <si>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</si>
  <si>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</si>
  <si>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</si>
  <si>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</si>
  <si>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</si>
  <si>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</si>
  <si>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</si>
  <si>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</si>
  <si>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</si>
  <si>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</si>
  <si>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</si>
  <si>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</si>
  <si>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</si>
  <si>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</si>
  <si>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</si>
  <si>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</si>
  <si>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</si>
  <si>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</si>
  <si>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</si>
  <si>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</si>
  <si>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</si>
  <si>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</si>
  <si>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</si>
  <si>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</si>
  <si>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</si>
  <si>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</si>
  <si>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</si>
  <si>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</si>
  <si>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</si>
  <si>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</si>
  <si>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</si>
  <si>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</si>
  <si>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</si>
  <si>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</si>
  <si>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</si>
  <si>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</si>
  <si>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</si>
  <si>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</si>
  <si>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</si>
  <si>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</si>
  <si>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</si>
  <si>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</si>
  <si>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</si>
  <si>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</si>
  <si>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</si>
  <si>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</si>
  <si>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</si>
  <si>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</si>
  <si>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</si>
  <si>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</si>
  <si>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</si>
  <si>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</si>
  <si>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</si>
  <si>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</si>
  <si>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</si>
  <si>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</si>
  <si>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</si>
  <si>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</si>
  <si>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</si>
  <si>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</si>
  <si>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</si>
  <si>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</si>
  <si>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</si>
  <si>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</si>
  <si>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</si>
  <si>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</si>
  <si>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</si>
  <si>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</si>
  <si>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</si>
  <si>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</si>
  <si>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</si>
  <si>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</si>
  <si>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</si>
  <si>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</si>
  <si>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</si>
  <si>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</si>
  <si>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</si>
  <si>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</si>
  <si>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</si>
  <si>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</si>
  <si>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</si>
  <si>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</si>
  <si>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</si>
  <si>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</si>
  <si>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</si>
  <si>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</si>
  <si>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</si>
  <si>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</si>
  <si>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</si>
  <si>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</si>
  <si>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</si>
  <si>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</si>
  <si>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</si>
  <si>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</si>
  <si>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</si>
  <si>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</si>
  <si>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</si>
  <si>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</si>
  <si>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</si>
  <si>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</si>
  <si>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</si>
  <si>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</si>
  <si>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</si>
  <si>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</si>
  <si>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</si>
  <si>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</si>
  <si>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</si>
  <si>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</si>
  <si>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</si>
  <si>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</si>
  <si>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</si>
  <si>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</si>
  <si>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</si>
  <si>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</si>
  <si>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</si>
  <si>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</si>
  <si>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</si>
  <si>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</si>
  <si>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</si>
  <si>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</si>
  <si>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</si>
  <si>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</si>
  <si>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</si>
  <si>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</si>
  <si>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</si>
  <si>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</si>
  <si>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</si>
  <si>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</si>
  <si>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</si>
  <si>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</si>
  <si>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</si>
  <si>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</si>
  <si>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</si>
  <si>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</si>
  <si>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</si>
  <si>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</si>
  <si>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</si>
  <si>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</si>
  <si>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</si>
  <si>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</si>
  <si>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</si>
  <si>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</si>
  <si>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</si>
  <si>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</si>
  <si>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</si>
  <si>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</si>
  <si>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</si>
  <si>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</si>
  <si>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</si>
  <si>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</si>
  <si>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</si>
  <si>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</si>
  <si>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</si>
  <si>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</si>
  <si>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</si>
  <si>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</si>
  <si>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</si>
  <si>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</si>
  <si>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</si>
  <si>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</si>
  <si>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</si>
  <si>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</si>
  <si>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</si>
  <si>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</si>
  <si>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</si>
  <si>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</si>
  <si>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</si>
  <si>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</si>
  <si>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</si>
  <si>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</si>
  <si>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</si>
  <si>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</si>
  <si>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</si>
  <si>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</si>
  <si>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</si>
  <si>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</si>
  <si>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</si>
  <si>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</si>
  <si>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</si>
  <si>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</si>
  <si>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</si>
  <si>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</si>
  <si>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</si>
  <si>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</si>
  <si>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</si>
  <si>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</si>
  <si>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</si>
  <si>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</si>
  <si>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</si>
  <si>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</si>
  <si>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</si>
  <si>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</si>
  <si>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</si>
  <si>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</si>
  <si>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</si>
  <si>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</si>
  <si>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</si>
  <si>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</si>
  <si>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</si>
  <si>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</si>
  <si>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</si>
  <si>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</si>
  <si>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</si>
  <si>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</si>
  <si>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</si>
  <si>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</si>
  <si>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</si>
  <si>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</si>
  <si>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</si>
  <si>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</si>
  <si>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</si>
  <si>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</si>
  <si>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</si>
  <si>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</si>
  <si>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</si>
  <si>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</si>
  <si>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</si>
  <si>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</si>
  <si>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</si>
  <si>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</si>
  <si>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</si>
  <si>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</si>
  <si>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</si>
  <si>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</si>
  <si>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</si>
  <si>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</si>
  <si>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</si>
  <si>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</si>
  <si>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</si>
  <si>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</si>
  <si>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</si>
  <si>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</si>
  <si>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</si>
  <si>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</si>
  <si>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</si>
  <si>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</si>
  <si>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</si>
  <si>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</si>
  <si>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</si>
  <si>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</si>
  <si>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</si>
  <si>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</si>
  <si>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</si>
  <si>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</si>
  <si>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</si>
  <si>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</si>
  <si>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</si>
  <si>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</si>
  <si>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</si>
  <si>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</si>
  <si>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</si>
  <si>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</si>
  <si>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</si>
  <si>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</si>
  <si>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</si>
  <si>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</si>
  <si>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</si>
  <si>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</si>
  <si>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</si>
  <si>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</si>
  <si>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</si>
  <si>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</si>
  <si>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</si>
  <si>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</si>
  <si>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</si>
  <si>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</si>
  <si>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</si>
  <si>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</si>
  <si>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</si>
  <si>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</si>
  <si>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</si>
  <si>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</si>
  <si>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</si>
  <si>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</si>
  <si>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</si>
  <si>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</si>
  <si>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</si>
  <si>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</si>
  <si>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</si>
  <si>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</si>
  <si>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</si>
  <si>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</si>
  <si>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</si>
  <si>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</si>
  <si>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</si>
  <si>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</si>
  <si>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</si>
  <si>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</si>
  <si>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</si>
  <si>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</si>
  <si>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</si>
  <si>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</si>
  <si>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</si>
  <si>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</si>
  <si>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</si>
  <si>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</si>
  <si>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</si>
  <si>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</si>
  <si>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</si>
  <si>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</si>
  <si>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</si>
  <si>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</si>
  <si>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</si>
  <si>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</si>
  <si>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</si>
  <si>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</si>
  <si>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</si>
  <si>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</si>
  <si>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</si>
  <si>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</si>
  <si>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</si>
  <si>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</si>
  <si>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</si>
  <si>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</si>
  <si>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</si>
  <si>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</si>
  <si>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</si>
  <si>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</si>
  <si>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</si>
  <si>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</si>
  <si>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</si>
  <si>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</si>
  <si>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</si>
  <si>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</si>
  <si>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</si>
  <si>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</si>
  <si>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</si>
  <si>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</si>
  <si>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</si>
  <si>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</si>
  <si>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</si>
  <si>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</si>
  <si>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</si>
  <si>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</si>
  <si>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</si>
  <si>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</si>
  <si>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</si>
  <si>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</si>
  <si>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</si>
  <si>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</si>
  <si>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</si>
  <si>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</si>
  <si>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</si>
  <si>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</si>
  <si>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</si>
  <si>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</si>
  <si>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</si>
  <si>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</si>
  <si>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</si>
  <si>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</si>
  <si>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</si>
  <si>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</si>
  <si>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</si>
  <si>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</si>
  <si>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</si>
  <si>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</si>
  <si>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</si>
  <si>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</si>
  <si>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</si>
  <si>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</si>
  <si>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</si>
  <si>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</si>
  <si>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</si>
  <si>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</si>
  <si>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</si>
  <si>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</si>
  <si>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</si>
  <si>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</si>
  <si>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</si>
  <si>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</si>
  <si>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</si>
  <si>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</si>
  <si>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</si>
  <si>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</si>
  <si>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</si>
  <si>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</si>
  <si>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</si>
  <si>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</si>
  <si>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</si>
  <si>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</si>
  <si>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</si>
  <si>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</si>
  <si>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</si>
  <si>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</si>
  <si>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</si>
  <si>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</si>
  <si>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</si>
  <si>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</si>
  <si>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</si>
  <si>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</si>
  <si>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</si>
  <si>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</si>
  <si>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</si>
  <si>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</si>
  <si>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</si>
  <si>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</si>
  <si>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</si>
  <si>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</si>
  <si>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</si>
  <si>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</si>
  <si>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</si>
  <si>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</si>
  <si>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</si>
  <si>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</si>
  <si>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</si>
  <si>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</si>
  <si>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</si>
  <si>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</si>
  <si>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</si>
  <si>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</si>
  <si>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</si>
  <si>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</si>
  <si>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</si>
  <si>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</si>
  <si>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</si>
  <si>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</si>
  <si>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</si>
  <si>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</si>
  <si>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</si>
  <si>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</si>
  <si>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</si>
  <si>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</si>
  <si>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</si>
  <si>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</si>
  <si>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</si>
  <si>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</si>
  <si>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</si>
  <si>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</si>
  <si>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</si>
  <si>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</si>
  <si>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</si>
  <si>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</si>
  <si>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</si>
  <si>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</si>
  <si>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</si>
  <si>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</si>
  <si>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</si>
  <si>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</si>
  <si>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</si>
  <si>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</si>
  <si>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</si>
  <si>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</si>
  <si>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</si>
  <si>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</si>
  <si>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</si>
  <si>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</si>
  <si>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</si>
  <si>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</si>
  <si>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</si>
  <si>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</si>
  <si>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</si>
  <si>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</si>
  <si>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</si>
  <si>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</si>
  <si>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</si>
  <si>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</si>
  <si>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</si>
  <si>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</si>
  <si>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</si>
  <si>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</si>
  <si>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</si>
  <si>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</si>
  <si>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</si>
  <si>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</si>
  <si>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</si>
  <si>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</si>
  <si>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</si>
  <si>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</si>
  <si>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</si>
  <si>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</si>
  <si>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</si>
  <si>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</si>
  <si>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</si>
  <si>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</si>
  <si>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</si>
  <si>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</si>
  <si>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</si>
  <si>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</si>
  <si>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</si>
  <si>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</si>
  <si>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</si>
  <si>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</si>
  <si>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</si>
  <si>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</si>
  <si>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</si>
  <si>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</si>
  <si>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</si>
  <si>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</si>
  <si>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</si>
  <si>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</si>
  <si>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</si>
  <si>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</si>
  <si>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</si>
  <si>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</si>
  <si>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</si>
  <si>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</si>
  <si>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</si>
  <si>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</si>
  <si>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</si>
  <si>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</si>
  <si>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</si>
  <si>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</si>
  <si>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</si>
  <si>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</si>
  <si>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</si>
  <si>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</si>
  <si>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</si>
  <si>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</si>
  <si>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</si>
  <si>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</si>
  <si>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</si>
  <si>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</si>
  <si>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</si>
  <si>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</si>
  <si>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</si>
  <si>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</si>
  <si>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</si>
  <si>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</si>
  <si>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</si>
  <si>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</si>
  <si>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</si>
  <si>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</si>
  <si>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</si>
  <si>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</si>
  <si>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</si>
  <si>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</si>
  <si>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</si>
  <si>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</si>
  <si>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</si>
  <si>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</si>
  <si>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</si>
  <si>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</si>
  <si>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</si>
  <si>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</si>
  <si>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</si>
  <si>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</si>
  <si>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</si>
  <si>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</si>
  <si>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</si>
  <si>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</si>
  <si>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</si>
  <si>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</si>
  <si>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</si>
  <si>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</si>
  <si>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</si>
  <si>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</si>
  <si>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</si>
  <si>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</si>
  <si>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</si>
  <si>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</si>
  <si>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</si>
  <si>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</si>
  <si>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</si>
  <si>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</si>
  <si>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</si>
  <si>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</si>
  <si>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</si>
  <si>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</si>
  <si>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</si>
  <si>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</si>
  <si>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</si>
  <si>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</si>
  <si>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</si>
  <si>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</si>
  <si>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</si>
  <si>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</si>
  <si>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</si>
  <si>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</si>
  <si>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</si>
  <si>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</si>
  <si>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</si>
  <si>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</si>
  <si>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</si>
  <si>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</si>
  <si>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</si>
  <si>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</si>
  <si>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</si>
  <si>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</si>
  <si>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</si>
  <si>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</si>
  <si>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</si>
  <si>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</si>
  <si>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</si>
  <si>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</si>
  <si>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</si>
  <si>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</si>
  <si>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</si>
  <si>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</si>
  <si>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</si>
  <si>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</si>
  <si>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</si>
  <si>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</si>
  <si>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</si>
  <si>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</si>
  <si>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</si>
  <si>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</si>
  <si>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</si>
  <si>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</si>
  <si>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</si>
  <si>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</si>
  <si>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</si>
  <si>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</si>
  <si>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</si>
  <si>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</si>
  <si>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</si>
  <si>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</si>
  <si>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</si>
  <si>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</si>
  <si>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</si>
  <si>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</si>
  <si>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</si>
  <si>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</si>
  <si>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</si>
  <si>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</si>
  <si>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</si>
  <si>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</si>
  <si>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</si>
  <si>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</si>
  <si>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</si>
  <si>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</si>
  <si>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</si>
  <si>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</si>
  <si>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</si>
  <si>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</si>
  <si>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</si>
  <si>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</si>
  <si>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</si>
  <si>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</si>
  <si>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</si>
  <si>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</si>
  <si>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</si>
  <si>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</si>
  <si>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</si>
  <si>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</si>
  <si>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</si>
  <si>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</si>
  <si>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</si>
  <si>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</si>
  <si>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</si>
  <si>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</si>
  <si>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</si>
  <si>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</si>
  <si>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</si>
  <si>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</si>
  <si>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</si>
  <si>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</si>
  <si>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</si>
  <si>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</si>
  <si>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</si>
  <si>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</si>
  <si>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</si>
  <si>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</si>
  <si>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</si>
  <si>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</si>
  <si>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</si>
  <si>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</si>
  <si>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</si>
  <si>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</si>
  <si>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</si>
  <si>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</si>
  <si>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</si>
  <si>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</si>
  <si>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</si>
  <si>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</si>
  <si>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</si>
  <si>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</si>
  <si>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</si>
  <si>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</si>
  <si>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</si>
  <si>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</si>
  <si>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</si>
  <si>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</si>
  <si>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</si>
  <si>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</si>
  <si>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</si>
  <si>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</si>
  <si>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</si>
  <si>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</si>
  <si>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</si>
  <si>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</si>
  <si>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</si>
  <si>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</si>
  <si>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</si>
  <si>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</si>
  <si>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</si>
  <si>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</si>
  <si>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</si>
  <si>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</si>
  <si>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</si>
  <si>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</si>
  <si>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</si>
  <si>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</si>
  <si>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</si>
  <si>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</si>
  <si>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</si>
  <si>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</si>
  <si>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</si>
  <si>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</si>
  <si>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</si>
  <si>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</si>
  <si>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</si>
  <si>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</si>
  <si>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</si>
  <si>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</si>
  <si>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</si>
  <si>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</si>
  <si>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</si>
  <si>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</si>
  <si>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</si>
  <si>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</si>
  <si>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</si>
  <si>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</si>
  <si>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</si>
  <si>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</si>
  <si>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</si>
  <si>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</si>
  <si>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</si>
  <si>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</si>
  <si>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</si>
  <si>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</si>
  <si>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</si>
  <si>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</si>
  <si>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</si>
  <si>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</si>
  <si>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</si>
  <si>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</si>
  <si>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</si>
  <si>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</si>
  <si>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</si>
  <si>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</si>
  <si>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</si>
  <si>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</si>
  <si>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</si>
  <si>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</si>
  <si>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</si>
  <si>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</si>
  <si>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</si>
  <si>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</si>
  <si>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</si>
  <si>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</si>
  <si>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</si>
  <si>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</si>
  <si>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</si>
  <si>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</si>
  <si>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</si>
  <si>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</si>
  <si>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</si>
  <si>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</si>
  <si>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</si>
  <si>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</si>
  <si>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</si>
  <si>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</si>
  <si>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</si>
  <si>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</si>
  <si>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</si>
  <si>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</si>
  <si>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</si>
  <si>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</si>
  <si>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</si>
  <si>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</si>
  <si>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</si>
  <si>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</si>
  <si>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</si>
  <si>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</si>
  <si>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</si>
  <si>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</si>
  <si>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</si>
  <si>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</si>
  <si>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</si>
  <si>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</si>
  <si>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</si>
  <si>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</si>
  <si>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</si>
  <si>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</si>
  <si>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</si>
  <si>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</si>
  <si>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</si>
  <si>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</si>
  <si>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</si>
  <si>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</si>
  <si>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</si>
  <si>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</si>
  <si>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</si>
  <si>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</si>
  <si>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</si>
  <si>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</si>
  <si>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</si>
  <si>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</si>
  <si>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</si>
  <si>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</si>
  <si>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</si>
  <si>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</si>
  <si>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</si>
  <si>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</si>
  <si>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</si>
  <si>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</si>
  <si>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</si>
  <si>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</si>
  <si>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</si>
  <si>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</si>
  <si>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</si>
  <si>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</si>
  <si>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</si>
  <si>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</si>
  <si>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</si>
  <si>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</si>
  <si>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</si>
  <si>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</si>
  <si>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</si>
  <si>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</si>
  <si>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</si>
  <si>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</si>
  <si>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</si>
  <si>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</si>
  <si>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</si>
  <si>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</si>
  <si>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</si>
  <si>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</si>
  <si>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</si>
  <si>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</si>
  <si>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</si>
  <si>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</si>
  <si>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</si>
  <si>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</si>
  <si>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</si>
  <si>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</si>
  <si>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</si>
  <si>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</si>
  <si>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</si>
  <si>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</si>
  <si>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</si>
  <si>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</si>
  <si>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</si>
  <si>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</si>
  <si>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</si>
  <si>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</si>
  <si>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</si>
  <si>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</si>
  <si>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</si>
  <si>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</si>
  <si>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</si>
  <si>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</si>
  <si>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</si>
  <si>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</si>
  <si>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</si>
  <si>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</si>
  <si>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</si>
  <si>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</si>
  <si>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</si>
  <si>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</si>
  <si>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</si>
  <si>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</si>
  <si>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</si>
  <si>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</si>
  <si>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</si>
  <si>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</si>
  <si>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</si>
  <si>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</si>
  <si>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</si>
  <si>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</si>
  <si>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</si>
  <si>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</si>
  <si>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</si>
  <si>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</si>
  <si>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</si>
  <si>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</si>
  <si>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</si>
  <si>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</si>
  <si>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</si>
  <si>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</si>
  <si>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</si>
  <si>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</si>
  <si>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</si>
  <si>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</si>
  <si>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</si>
  <si>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</si>
  <si>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</si>
  <si>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</si>
  <si>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</si>
  <si>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</si>
  <si>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</si>
  <si>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</si>
  <si>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</si>
  <si>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</si>
  <si>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</si>
  <si>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</si>
  <si>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</si>
  <si>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</si>
  <si>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</si>
  <si>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</si>
  <si>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</si>
  <si>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</si>
  <si>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</si>
  <si>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</si>
  <si>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</si>
  <si>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</si>
  <si>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</si>
  <si>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</si>
  <si>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</si>
  <si>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</si>
  <si>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</si>
  <si>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</si>
  <si>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</si>
  <si>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</si>
  <si>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</si>
  <si>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</si>
  <si>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</si>
  <si>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</si>
  <si>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</si>
  <si>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</si>
  <si>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</si>
  <si>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</si>
  <si>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</si>
  <si>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</si>
  <si>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</si>
  <si>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</si>
  <si>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</si>
  <si>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</si>
  <si>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</si>
  <si>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</si>
  <si>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</si>
  <si>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</si>
  <si>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</si>
  <si>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</si>
  <si>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</si>
  <si>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</si>
  <si>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</si>
  <si>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</si>
  <si>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</si>
  <si>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</si>
  <si>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</si>
  <si>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</si>
  <si>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</si>
  <si>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</si>
  <si>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</si>
  <si>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</si>
  <si>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</si>
  <si>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</si>
  <si>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</si>
  <si>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</si>
  <si>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</si>
  <si>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</si>
  <si>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</si>
  <si>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</si>
  <si>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</si>
  <si>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</si>
  <si>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</si>
  <si>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</si>
  <si>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</si>
  <si>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</si>
  <si>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</si>
  <si>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</si>
  <si>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</si>
  <si>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</si>
  <si>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</si>
  <si>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</si>
  <si>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</si>
  <si>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</si>
  <si>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</si>
  <si>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</si>
  <si>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</si>
  <si>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</si>
  <si>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</si>
  <si>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</si>
  <si>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</si>
  <si>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</si>
  <si>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</si>
  <si>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</si>
  <si>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</si>
  <si>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</si>
  <si>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</si>
  <si>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</si>
  <si>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</si>
  <si>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</si>
  <si>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</si>
  <si>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</si>
  <si>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</si>
  <si>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</si>
  <si>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</si>
  <si>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</si>
  <si>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</si>
  <si>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</si>
  <si>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</si>
  <si>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</si>
  <si>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</si>
  <si>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</si>
  <si>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</si>
  <si>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</si>
  <si>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</si>
  <si>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</si>
  <si>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</si>
  <si>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</si>
  <si>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</si>
  <si>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</si>
  <si>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</si>
  <si>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</si>
  <si>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</si>
  <si>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</si>
  <si>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</si>
  <si>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</si>
  <si>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</si>
  <si>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</si>
  <si>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</si>
  <si>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</si>
  <si>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</si>
  <si>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</si>
  <si>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</si>
  <si>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</si>
  <si>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</si>
  <si>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</si>
  <si>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</si>
  <si>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</si>
  <si>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</si>
  <si>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</si>
  <si>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</si>
  <si>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</si>
  <si>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</si>
  <si>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</si>
  <si>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</si>
  <si>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</si>
  <si>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</si>
  <si>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</si>
  <si>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</si>
  <si>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</si>
  <si>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</si>
  <si>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</si>
  <si>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</si>
  <si>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</si>
  <si>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</si>
  <si>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</si>
  <si>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</si>
  <si>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</si>
  <si>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</si>
  <si>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</si>
  <si>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</si>
  <si>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</si>
  <si>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</si>
  <si>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</si>
  <si>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</si>
  <si>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</si>
  <si>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</si>
  <si>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</si>
  <si>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</si>
  <si>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</si>
  <si>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</si>
  <si>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</si>
  <si>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</si>
  <si>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</si>
  <si>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</si>
  <si>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</si>
  <si>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</si>
  <si>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</si>
  <si>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</si>
  <si>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</si>
  <si>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</si>
  <si>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</si>
  <si>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</si>
  <si>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</si>
  <si>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</si>
  <si>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</si>
  <si>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</si>
  <si>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</si>
  <si>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</si>
  <si>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</si>
  <si>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</si>
  <si>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</si>
  <si>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</si>
  <si>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</si>
  <si>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</si>
  <si>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</si>
  <si>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</si>
  <si>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</si>
  <si>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</si>
  <si>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</si>
  <si>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</si>
  <si>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</si>
  <si>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</si>
  <si>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</si>
  <si>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</si>
  <si>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</si>
  <si>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</si>
  <si>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</si>
  <si>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</si>
  <si>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</si>
  <si>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</si>
  <si>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</si>
  <si>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</si>
  <si>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</si>
  <si>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</si>
  <si>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</si>
  <si>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</si>
  <si>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</si>
  <si>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</si>
  <si>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</si>
  <si>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</si>
  <si>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</si>
  <si>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</si>
  <si>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</si>
  <si>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</si>
  <si>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</si>
  <si>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</si>
  <si>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</si>
  <si>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</si>
  <si>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</si>
  <si>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</si>
  <si>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</si>
  <si>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</si>
  <si>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</si>
  <si>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</si>
  <si>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</si>
  <si>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</si>
  <si>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</si>
  <si>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</si>
  <si>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</si>
  <si>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</si>
  <si>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</si>
  <si>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</si>
  <si>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</si>
  <si>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</si>
  <si>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</si>
  <si>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</si>
  <si>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</si>
  <si>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</si>
  <si>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</si>
  <si>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</si>
  <si>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</si>
  <si>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</si>
  <si>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</si>
  <si>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</si>
  <si>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</si>
  <si>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</si>
  <si>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</si>
  <si>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</si>
  <si>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</si>
  <si>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</si>
  <si>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</si>
  <si>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</si>
  <si>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</si>
  <si>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</si>
  <si>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</si>
  <si>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</si>
  <si>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</si>
  <si>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</si>
  <si>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</si>
  <si>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</si>
  <si>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</si>
  <si>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</si>
  <si>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</si>
  <si>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</si>
  <si>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</si>
  <si>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</si>
  <si>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</si>
  <si>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</si>
  <si>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</si>
  <si>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</si>
  <si>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</si>
  <si>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</si>
  <si>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</si>
  <si>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</si>
  <si>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</si>
  <si>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</si>
  <si>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</si>
  <si>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</si>
  <si>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</si>
  <si>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</si>
  <si>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</si>
  <si>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</si>
  <si>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</si>
  <si>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</si>
  <si>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</si>
  <si>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</si>
  <si>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</si>
  <si>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</si>
  <si>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</si>
  <si>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</si>
  <si>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</si>
  <si>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</si>
  <si>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</si>
  <si>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</si>
  <si>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</si>
  <si>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</si>
  <si>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</si>
  <si>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</si>
  <si>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</si>
  <si>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</si>
  <si>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</si>
  <si>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</si>
  <si>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</si>
  <si>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</si>
  <si>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</si>
  <si>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</si>
  <si>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</si>
  <si>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</si>
  <si>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</si>
  <si>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</si>
  <si>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</si>
  <si>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</si>
  <si>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</si>
  <si>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</si>
  <si>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</si>
  <si>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</si>
  <si>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</si>
  <si>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</si>
  <si>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</si>
  <si>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</si>
  <si>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</si>
  <si>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</si>
  <si>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</si>
  <si>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</si>
  <si>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</si>
  <si>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</si>
  <si>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</si>
  <si>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</si>
  <si>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</si>
  <si>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</si>
  <si>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</si>
  <si>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</si>
  <si>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</si>
  <si>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</si>
  <si>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</si>
  <si>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</si>
  <si>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</si>
  <si>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</si>
  <si>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</si>
  <si>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</si>
  <si>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</si>
  <si>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</si>
  <si>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</si>
  <si>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</si>
  <si>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</si>
  <si>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</si>
  <si>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</si>
  <si>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</si>
  <si>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</si>
  <si>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</si>
  <si>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</si>
  <si>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</si>
  <si>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</si>
  <si>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</si>
  <si>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</si>
  <si>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</si>
  <si>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</si>
  <si>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</si>
  <si>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</si>
  <si>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</si>
  <si>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</si>
  <si>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</si>
  <si>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</si>
  <si>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</si>
  <si>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</si>
  <si>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</si>
  <si>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</si>
  <si>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</si>
  <si>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</si>
  <si>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</si>
  <si>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</si>
  <si>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</si>
  <si>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</si>
  <si>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</si>
  <si>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</si>
  <si>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</si>
  <si>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</si>
  <si>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</si>
  <si>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</si>
  <si>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</si>
  <si>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</si>
  <si>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</si>
  <si>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</si>
  <si>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</si>
  <si>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</si>
  <si>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</si>
  <si>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</si>
  <si>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</si>
  <si>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</si>
  <si>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</si>
  <si>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</si>
  <si>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</si>
  <si>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</si>
  <si>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</si>
  <si>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</si>
  <si>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</si>
  <si>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</si>
  <si>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</si>
  <si>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</si>
  <si>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</si>
  <si>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</si>
  <si>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</si>
  <si>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</si>
  <si>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</si>
  <si>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</si>
  <si>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</si>
  <si>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</si>
  <si>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</si>
  <si>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</si>
  <si>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</si>
  <si>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</si>
  <si>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</si>
  <si>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</si>
  <si>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</si>
  <si>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</si>
  <si>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</si>
  <si>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</si>
  <si>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</si>
  <si>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</si>
  <si>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</si>
  <si>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</si>
  <si>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</si>
  <si>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</si>
  <si>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</si>
  <si>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</si>
  <si>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</si>
  <si>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</si>
  <si>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</si>
  <si>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</si>
  <si>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</si>
  <si>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</si>
  <si>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</si>
  <si>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</si>
  <si>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</si>
  <si>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</si>
  <si>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</si>
  <si>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</si>
  <si>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</si>
  <si>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</si>
  <si>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</si>
  <si>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</si>
  <si>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</si>
  <si>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</si>
  <si>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</si>
  <si>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</si>
  <si>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</si>
  <si>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</si>
  <si>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</si>
  <si>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</si>
  <si>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</si>
  <si>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</si>
  <si>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</si>
  <si>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</si>
  <si>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</si>
  <si>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</si>
  <si>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</si>
  <si>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</si>
  <si>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</si>
  <si>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</si>
  <si>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</si>
  <si>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</si>
  <si>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</si>
  <si>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</si>
  <si>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</si>
  <si>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</si>
  <si>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</si>
  <si>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</si>
  <si>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</si>
  <si>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</si>
  <si>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</si>
  <si>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</si>
  <si>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</si>
  <si>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</si>
  <si>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</si>
  <si>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</si>
  <si>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</si>
  <si>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</si>
  <si>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</si>
  <si>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</si>
  <si>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</si>
  <si>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</si>
  <si>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</si>
  <si>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</si>
  <si>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</si>
  <si>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</si>
  <si>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</si>
  <si>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</si>
  <si>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</si>
  <si>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</si>
  <si>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</si>
  <si>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</si>
  <si>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</si>
  <si>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</si>
  <si>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</si>
  <si>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</si>
  <si>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</si>
  <si>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</si>
  <si>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</si>
  <si>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</si>
  <si>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</si>
  <si>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</si>
  <si>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</si>
  <si>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</si>
  <si>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</si>
  <si>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</si>
  <si>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</si>
  <si>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</si>
  <si>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</si>
  <si>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</si>
  <si>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</si>
  <si>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</si>
  <si>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</si>
  <si>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</si>
  <si>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</si>
  <si>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</si>
  <si>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</si>
  <si>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</si>
  <si>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</si>
  <si>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</si>
  <si>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</si>
  <si>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</si>
  <si>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</si>
  <si>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</si>
  <si>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</si>
  <si>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</si>
  <si>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</si>
  <si>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</si>
  <si>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</si>
  <si>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</si>
  <si>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</si>
  <si>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</si>
  <si>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</si>
  <si>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</si>
  <si>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</si>
  <si>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</si>
  <si>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</si>
  <si>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</si>
  <si>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</si>
  <si>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</si>
  <si>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</si>
  <si>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</si>
  <si>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</si>
  <si>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</si>
  <si>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</si>
  <si>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</si>
  <si>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</si>
  <si>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</si>
  <si>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</si>
  <si>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</si>
  <si>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</si>
  <si>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</si>
  <si>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</si>
  <si>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</si>
  <si>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</si>
  <si>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</si>
  <si>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</si>
  <si>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</si>
  <si>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</si>
  <si>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</si>
  <si>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</si>
  <si>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</si>
  <si>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</si>
  <si>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</si>
  <si>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</si>
  <si>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</si>
  <si>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</si>
  <si>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</si>
  <si>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</si>
  <si>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</si>
  <si>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</si>
  <si>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</si>
  <si>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</si>
  <si>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</si>
  <si>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</si>
  <si>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</si>
  <si>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</si>
  <si>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</si>
  <si>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</si>
  <si>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</si>
  <si>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</si>
  <si>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</si>
  <si>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</si>
  <si>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</si>
  <si>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</si>
  <si>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</si>
  <si>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</si>
  <si>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</si>
  <si>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</si>
  <si>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</si>
  <si>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</si>
  <si>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</si>
  <si>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</si>
  <si>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</si>
  <si>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</si>
  <si>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</si>
  <si>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</si>
  <si>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</si>
  <si>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</si>
  <si>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</si>
  <si>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</si>
  <si>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</si>
  <si>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</si>
  <si>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</si>
  <si>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</si>
  <si>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</si>
  <si>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</si>
  <si>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</si>
  <si>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</si>
  <si>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</si>
  <si>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</si>
  <si>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</si>
  <si>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</si>
  <si>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</si>
  <si>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</si>
  <si>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</si>
  <si>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</si>
  <si>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</si>
  <si>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</si>
  <si>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</si>
  <si>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</si>
  <si>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</si>
  <si>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</si>
  <si>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</si>
  <si>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</si>
  <si>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</si>
  <si>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</si>
  <si>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</si>
  <si>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</si>
  <si>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</si>
  <si>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</si>
  <si>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</si>
  <si>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</si>
  <si>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</si>
  <si>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</si>
  <si>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</si>
  <si>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</si>
  <si>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</si>
  <si>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</si>
  <si>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</si>
  <si>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</si>
  <si>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</si>
  <si>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</si>
  <si>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</si>
  <si>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</si>
  <si>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</si>
  <si>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</si>
  <si>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</si>
  <si>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</si>
  <si>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</si>
  <si>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</si>
  <si>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</si>
  <si>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</si>
  <si>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</si>
  <si>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</si>
  <si>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</si>
  <si>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</si>
  <si>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</si>
  <si>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</si>
  <si>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</si>
  <si>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</si>
  <si>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</si>
  <si>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</si>
  <si>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</si>
  <si>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</si>
  <si>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</si>
  <si>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</si>
  <si>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</si>
  <si>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</si>
  <si>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</si>
  <si>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</si>
  <si>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</si>
  <si>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</si>
  <si>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</si>
  <si>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</si>
  <si>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</si>
  <si>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</si>
  <si>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</si>
  <si>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</si>
  <si>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</si>
  <si>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</si>
  <si>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</si>
  <si>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</si>
  <si>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</si>
  <si>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</si>
  <si>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</si>
  <si>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</si>
  <si>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</si>
  <si>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</si>
  <si>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</si>
  <si>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</si>
  <si>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</si>
  <si>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</si>
  <si>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</si>
  <si>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</si>
  <si>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</si>
  <si>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</si>
  <si>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</si>
  <si>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</si>
  <si>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</si>
  <si>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</si>
  <si>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</si>
  <si>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</si>
  <si>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</si>
  <si>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</si>
  <si>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</si>
  <si>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</si>
  <si>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</si>
  <si>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</si>
  <si>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</si>
  <si>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</si>
  <si>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</si>
  <si>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</si>
  <si>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</si>
  <si>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</si>
  <si>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</si>
  <si>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</si>
  <si>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</si>
  <si>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</si>
  <si>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</si>
  <si>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</si>
  <si>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</si>
  <si>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</si>
  <si>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</si>
  <si>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</si>
  <si>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</si>
  <si>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</si>
  <si>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</si>
  <si>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</si>
  <si>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</si>
  <si>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</si>
  <si>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</si>
  <si>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</si>
  <si>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</si>
  <si>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</si>
  <si>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</si>
  <si>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</si>
  <si>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</si>
  <si>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</si>
  <si>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</si>
  <si>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</si>
  <si>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</si>
  <si>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</si>
  <si>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</si>
  <si>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</si>
  <si>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</si>
  <si>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</si>
  <si>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</si>
  <si>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</si>
  <si>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</si>
  <si>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</si>
  <si>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</si>
  <si>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</si>
  <si>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</si>
  <si>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</si>
  <si>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</si>
  <si>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</si>
  <si>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</si>
  <si>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</si>
  <si>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</si>
  <si>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</si>
  <si>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</si>
  <si>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</si>
  <si>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</si>
  <si>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</si>
  <si>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</si>
  <si>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</si>
  <si>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</si>
  <si>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</si>
  <si>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</si>
  <si>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</si>
  <si>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</si>
  <si>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</si>
  <si>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</si>
  <si>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</si>
  <si>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</si>
  <si>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</si>
  <si>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</si>
  <si>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</si>
  <si>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</si>
  <si>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</si>
  <si>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</si>
  <si>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</si>
  <si>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</si>
  <si>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</si>
  <si>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</si>
  <si>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</si>
  <si>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</si>
  <si>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</si>
  <si>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</si>
  <si>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</si>
  <si>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</si>
  <si>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</si>
  <si>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</si>
  <si>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</si>
  <si>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</si>
  <si>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</si>
  <si>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</si>
  <si>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</si>
  <si>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</si>
  <si>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</si>
  <si>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</si>
  <si>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</si>
  <si>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</si>
  <si>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</si>
  <si>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</si>
  <si>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</si>
  <si>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</si>
  <si>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</si>
  <si>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</si>
  <si>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</si>
  <si>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</si>
  <si>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</si>
  <si>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</si>
  <si>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</si>
  <si>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</si>
  <si>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</si>
  <si>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</si>
  <si>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</si>
  <si>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</si>
  <si>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</si>
  <si>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</si>
  <si>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</si>
  <si>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</si>
  <si>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</si>
  <si>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</si>
  <si>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</si>
  <si>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</si>
  <si>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</si>
  <si>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</si>
  <si>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</si>
  <si>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</si>
  <si>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</si>
  <si>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</si>
  <si>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</si>
  <si>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</si>
  <si>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</si>
  <si>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</si>
  <si>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</si>
  <si>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</si>
  <si>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</si>
  <si>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</si>
  <si>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</si>
  <si>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</si>
  <si>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</si>
  <si>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</si>
  <si>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</si>
  <si>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</si>
  <si>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</si>
  <si>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</si>
  <si>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</si>
  <si>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</si>
  <si>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</si>
  <si>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</si>
  <si>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</si>
  <si>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</si>
  <si>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</si>
  <si>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</si>
  <si>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</si>
  <si>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</si>
  <si>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</si>
  <si>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</si>
  <si>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</si>
  <si>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</si>
  <si>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</si>
  <si>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</si>
  <si>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</si>
  <si>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</si>
  <si>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</si>
  <si>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</si>
  <si>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</si>
  <si>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</si>
  <si>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</si>
  <si>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</si>
  <si>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</si>
  <si>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</si>
  <si>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</si>
  <si>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</si>
  <si>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</si>
  <si>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</si>
  <si>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</si>
  <si>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</si>
  <si>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</si>
  <si>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</si>
  <si>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</si>
  <si>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</si>
  <si>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</si>
  <si>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</si>
  <si>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</si>
  <si>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</si>
  <si>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</si>
  <si>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</si>
  <si>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</si>
  <si>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</si>
  <si>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</si>
  <si>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</si>
  <si>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</si>
  <si>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</si>
  <si>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</si>
  <si>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</si>
  <si>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</si>
  <si>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</si>
  <si>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</si>
  <si>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</si>
  <si>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</si>
  <si>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</si>
  <si>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</si>
  <si>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</si>
  <si>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</si>
  <si>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</si>
  <si>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</si>
  <si>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</si>
  <si>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</si>
  <si>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</si>
  <si>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</si>
  <si>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</si>
  <si>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</si>
  <si>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</si>
  <si>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</si>
  <si>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</si>
  <si>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</si>
  <si>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</si>
  <si>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</si>
  <si>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</si>
  <si>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</si>
  <si>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</si>
  <si>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</si>
  <si>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</si>
  <si>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</si>
  <si>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</si>
  <si>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</si>
  <si>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</si>
  <si>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</si>
  <si>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</si>
  <si>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</si>
  <si>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</si>
  <si>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</si>
  <si>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</si>
  <si>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</si>
  <si>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</si>
  <si>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</si>
  <si>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</si>
  <si>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</si>
  <si>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</si>
  <si>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</si>
  <si>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</si>
  <si>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</si>
  <si>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</si>
  <si>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</si>
  <si>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</si>
  <si>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</si>
  <si>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</si>
  <si>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</si>
  <si>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</si>
  <si>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</si>
  <si>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</si>
  <si>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</si>
  <si>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</si>
  <si>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</si>
  <si>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</si>
  <si>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</si>
  <si>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</si>
  <si>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</si>
  <si>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</si>
  <si>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</si>
  <si>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</si>
  <si>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</si>
  <si>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</si>
  <si>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</si>
  <si>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</si>
  <si>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</si>
  <si>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</si>
  <si>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</si>
  <si>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</si>
  <si>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</si>
  <si>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</si>
  <si>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</si>
  <si>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</si>
  <si>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</si>
  <si>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</si>
  <si>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</si>
  <si>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</si>
  <si>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</si>
  <si>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</si>
  <si>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</si>
  <si>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</si>
  <si>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</si>
  <si>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</si>
  <si>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</si>
  <si>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</si>
  <si>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</si>
  <si>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</si>
  <si>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</si>
  <si>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</si>
  <si>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</si>
  <si>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</si>
  <si>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</si>
  <si>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</si>
  <si>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</si>
  <si>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</si>
  <si>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</si>
  <si>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</si>
  <si>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</si>
  <si>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</si>
  <si>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</si>
  <si>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</si>
  <si>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</si>
  <si>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</si>
  <si>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</si>
  <si>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</si>
  <si>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</si>
  <si>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</si>
  <si>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</si>
  <si>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</si>
  <si>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</si>
  <si>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</si>
  <si>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</si>
  <si>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</si>
  <si>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</si>
  <si>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</si>
  <si>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</si>
  <si>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</si>
  <si>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</si>
  <si>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</si>
  <si>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</si>
  <si>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</si>
  <si>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</si>
  <si>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</si>
  <si>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</si>
  <si>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</si>
  <si>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</si>
  <si>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</si>
  <si>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</si>
  <si>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</si>
  <si>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</si>
  <si>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</si>
  <si>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</si>
  <si>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</si>
  <si>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</si>
  <si>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</si>
  <si>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</si>
  <si>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</si>
  <si>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</si>
  <si>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</si>
  <si>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</si>
  <si>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</si>
  <si>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</si>
  <si>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</si>
  <si>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</si>
  <si>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</si>
  <si>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</si>
  <si>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</si>
  <si>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</si>
  <si>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</si>
  <si>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</si>
  <si>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</si>
  <si>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</si>
  <si>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</si>
  <si>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</si>
  <si>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</si>
  <si>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</si>
  <si>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</si>
  <si>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</si>
  <si>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</si>
  <si>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</si>
  <si>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</si>
  <si>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</si>
  <si>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</si>
  <si>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</si>
  <si>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</si>
  <si>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</si>
  <si>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</si>
  <si>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</si>
  <si>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</si>
  <si>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</si>
  <si>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</si>
  <si>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</si>
  <si>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</si>
  <si>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</si>
  <si>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</si>
  <si>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</si>
  <si>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</si>
  <si>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</si>
  <si>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</si>
  <si>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</si>
  <si>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</si>
  <si>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</si>
  <si>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</si>
  <si>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</si>
  <si>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</si>
  <si>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</si>
  <si>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</si>
  <si>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</si>
  <si>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</si>
  <si>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</si>
  <si>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</si>
  <si>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</si>
  <si>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</si>
  <si>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</si>
  <si>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</si>
  <si>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</si>
  <si>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</si>
  <si>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</si>
  <si>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</si>
  <si>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</si>
  <si>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</si>
  <si>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</si>
  <si>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</si>
  <si>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</si>
  <si>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</si>
  <si>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</si>
  <si>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</si>
  <si>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</si>
  <si>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</si>
  <si>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</si>
  <si>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</si>
  <si>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</si>
  <si>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</si>
  <si>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</si>
  <si>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</si>
  <si>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</si>
  <si>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</si>
  <si>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</si>
  <si>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</si>
  <si>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</si>
  <si>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</si>
  <si>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</si>
  <si>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</si>
  <si>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</si>
  <si>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</si>
  <si>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</si>
  <si>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</si>
  <si>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</si>
  <si>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</si>
  <si>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</si>
  <si>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</si>
  <si>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</si>
  <si>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</si>
  <si>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</si>
  <si>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</si>
  <si>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</si>
  <si>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</si>
  <si>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</si>
  <si>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</si>
  <si>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</si>
  <si>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</si>
  <si>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</si>
  <si>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</si>
  <si>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</si>
  <si>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</si>
  <si>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</si>
  <si>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</si>
  <si>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</si>
  <si>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</si>
  <si>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</si>
  <si>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</si>
  <si>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</si>
  <si>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</si>
  <si>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</si>
  <si>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</si>
  <si>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</si>
  <si>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</si>
  <si>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</si>
  <si>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</si>
  <si>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</si>
  <si>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</si>
  <si>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</si>
  <si>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</si>
  <si>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</si>
  <si>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</si>
  <si>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</si>
  <si>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</si>
  <si>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</si>
  <si>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</si>
  <si>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</si>
  <si>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</si>
  <si>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</si>
  <si>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</si>
  <si>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</si>
  <si>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</si>
  <si>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</si>
  <si>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</si>
  <si>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</si>
  <si>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</si>
  <si>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</si>
  <si>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</si>
  <si>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</si>
  <si>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</si>
  <si>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</si>
  <si>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</si>
  <si>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</si>
  <si>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</si>
  <si>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</si>
  <si>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</si>
  <si>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</si>
  <si>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</si>
  <si>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</si>
  <si>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</si>
  <si>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</si>
  <si>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</si>
  <si>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</si>
  <si>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</si>
  <si>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</si>
  <si>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</si>
  <si>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</si>
  <si>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</si>
  <si>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</si>
  <si>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</si>
  <si>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</si>
  <si>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</si>
  <si>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</si>
  <si>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</si>
  <si>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</si>
  <si>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</si>
  <si>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</si>
  <si>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</si>
  <si>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</si>
  <si>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</si>
  <si>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</si>
  <si>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</si>
  <si>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</si>
  <si>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</si>
  <si>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</si>
  <si>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</si>
  <si>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</si>
  <si>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</si>
  <si>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</si>
  <si>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</si>
  <si>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</si>
  <si>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</si>
  <si>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</si>
  <si>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</si>
  <si>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</si>
  <si>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</si>
  <si>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</si>
  <si>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</si>
  <si>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</si>
  <si>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</si>
  <si>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</si>
  <si>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</si>
  <si>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</si>
  <si>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</si>
  <si>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</si>
  <si>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</si>
  <si>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</si>
  <si>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</si>
  <si>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</si>
  <si>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</si>
  <si>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</si>
  <si>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</si>
  <si>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</si>
  <si>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</si>
  <si>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</si>
  <si>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</si>
  <si>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</si>
  <si>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</si>
  <si>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</si>
  <si>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</si>
  <si>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</si>
  <si>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</si>
  <si>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</si>
  <si>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</si>
  <si>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</si>
  <si>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</si>
  <si>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</si>
  <si>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</si>
  <si>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</si>
  <si>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</si>
  <si>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</si>
  <si>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</si>
  <si>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</si>
  <si>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</si>
  <si>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</si>
  <si>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</si>
  <si>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</si>
  <si>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</si>
  <si>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</si>
  <si>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</si>
  <si>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</si>
  <si>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</si>
  <si>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</si>
  <si>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</si>
  <si>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</si>
  <si>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</si>
  <si>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</si>
  <si>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</si>
  <si>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</si>
  <si>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</si>
  <si>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</si>
  <si>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</si>
  <si>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</si>
  <si>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</si>
  <si>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</si>
  <si>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</si>
  <si>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</si>
  <si>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</si>
  <si>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</si>
  <si>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</si>
  <si>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</si>
  <si>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</si>
  <si>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</si>
  <si>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</si>
  <si>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</si>
  <si>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</si>
  <si>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</si>
  <si>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</si>
  <si>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</si>
  <si>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</si>
  <si>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</si>
  <si>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</si>
  <si>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</si>
  <si>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</si>
  <si>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</si>
  <si>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</si>
  <si>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</si>
  <si>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</si>
  <si>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</si>
  <si>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</si>
  <si>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</si>
  <si>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</si>
  <si>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</si>
  <si>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</si>
  <si>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</si>
  <si>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</si>
  <si>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</si>
  <si>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</si>
  <si>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</si>
  <si>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</si>
  <si>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</si>
  <si>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</si>
  <si>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</si>
  <si>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</si>
  <si>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</si>
  <si>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</si>
  <si>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</si>
  <si>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</si>
  <si>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</si>
  <si>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</si>
  <si>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</si>
  <si>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</si>
  <si>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</si>
  <si>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</si>
  <si>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</si>
  <si>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</si>
  <si>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</si>
  <si>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</si>
  <si>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</si>
  <si>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</si>
  <si>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</si>
  <si>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</si>
  <si>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</si>
  <si>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</si>
  <si>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</si>
  <si>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</si>
  <si>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</si>
  <si>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</si>
  <si>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</si>
  <si>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</si>
  <si>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</si>
  <si>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</si>
  <si>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</si>
  <si>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</si>
  <si>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</si>
  <si>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</si>
  <si>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</si>
  <si>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</si>
  <si>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</si>
  <si>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</si>
  <si>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</si>
  <si>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</si>
  <si>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</si>
  <si>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</si>
  <si>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</si>
  <si>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</si>
  <si>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</si>
  <si>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</si>
  <si>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</si>
  <si>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</si>
  <si>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</si>
  <si>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</si>
  <si>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</si>
  <si>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</si>
  <si>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</si>
  <si>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</si>
  <si>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</si>
  <si>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</si>
  <si>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</si>
  <si>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</si>
  <si>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</si>
  <si>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</si>
  <si>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</si>
  <si>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</si>
  <si>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</si>
  <si>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</si>
  <si>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</si>
  <si>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</si>
  <si>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</si>
  <si>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</si>
  <si>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</si>
  <si>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</si>
  <si>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</si>
  <si>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</si>
  <si>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</si>
  <si>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</si>
  <si>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</si>
  <si>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</si>
  <si>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</si>
  <si>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</si>
  <si>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</si>
  <si>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</si>
  <si>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</si>
  <si>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</si>
  <si>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</si>
  <si>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</si>
  <si>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</si>
  <si>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</si>
  <si>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</si>
  <si>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</si>
  <si>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</si>
  <si>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</si>
  <si>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</si>
  <si>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</si>
  <si>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</si>
  <si>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</si>
  <si>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</si>
  <si>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</si>
  <si>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</si>
  <si>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</si>
  <si>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</si>
  <si>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</si>
  <si>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</si>
  <si>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</si>
  <si>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</si>
  <si>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</si>
  <si>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</si>
  <si>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</si>
  <si>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</si>
  <si>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</si>
  <si>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</si>
  <si>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</si>
  <si>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</si>
  <si>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</si>
  <si>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</si>
  <si>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</si>
  <si>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</si>
  <si>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</si>
  <si>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</si>
  <si>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</si>
  <si>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</si>
  <si>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</si>
  <si>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</si>
  <si>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</si>
  <si>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</si>
  <si>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</si>
  <si>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</si>
  <si>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</si>
  <si>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</si>
  <si>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</si>
  <si>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</si>
  <si>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</si>
  <si>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</si>
  <si>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</si>
  <si>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</si>
  <si>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</si>
  <si>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</si>
  <si>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</si>
  <si>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</si>
  <si>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</si>
  <si>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</si>
  <si>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</si>
  <si>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</si>
  <si>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</si>
  <si>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</si>
  <si>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</si>
  <si>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</si>
  <si>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</si>
  <si>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</si>
  <si>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</si>
  <si>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</si>
  <si>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</si>
  <si>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</si>
  <si>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</si>
  <si>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</si>
  <si>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</si>
  <si>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</si>
  <si>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</si>
  <si>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</si>
  <si>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</si>
  <si>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</si>
  <si>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</si>
  <si>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</si>
  <si>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</si>
  <si>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</si>
  <si>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</si>
  <si>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</si>
  <si>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</si>
  <si>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</si>
  <si>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</si>
  <si>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</si>
  <si>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</si>
  <si>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</si>
  <si>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</si>
  <si>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</si>
  <si>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</si>
  <si>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</si>
  <si>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</si>
  <si>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</si>
  <si>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</si>
  <si>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</si>
  <si>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</si>
  <si>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</si>
  <si>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</si>
  <si>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</si>
  <si>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</si>
  <si>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</si>
  <si>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</si>
  <si>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</si>
  <si>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</si>
  <si>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</si>
  <si>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</si>
  <si>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</si>
  <si>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</si>
  <si>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</si>
  <si>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</si>
  <si>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</si>
  <si>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</si>
  <si>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</si>
  <si>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</si>
  <si>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</si>
  <si>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</si>
  <si>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</si>
  <si>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</si>
  <si>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</si>
  <si>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</si>
  <si>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</si>
  <si>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</si>
  <si>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</si>
  <si>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</si>
  <si>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</si>
  <si>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</si>
  <si>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</si>
  <si>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</si>
  <si>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</si>
  <si>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</si>
  <si>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</si>
  <si>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</si>
  <si>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</si>
  <si>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</si>
  <si>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</si>
  <si>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</si>
  <si>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</si>
  <si>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</si>
  <si>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</si>
  <si>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</si>
  <si>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</si>
  <si>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</si>
  <si>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</si>
  <si>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</si>
  <si>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</si>
  <si>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</si>
  <si>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</si>
  <si>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</si>
  <si>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</si>
  <si>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</si>
  <si>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</si>
  <si>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</si>
  <si>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</si>
  <si>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</si>
  <si>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</si>
  <si>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</si>
  <si>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</si>
  <si>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</si>
  <si>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</si>
  <si>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</si>
  <si>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</si>
  <si>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</si>
  <si>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</si>
  <si>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</si>
  <si>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</si>
  <si>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</si>
  <si>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</si>
  <si>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</si>
  <si>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</si>
  <si>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</si>
  <si>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</si>
  <si>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</si>
  <si>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</si>
  <si>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</si>
  <si>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</si>
  <si>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</si>
  <si>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</si>
  <si>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</si>
  <si>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</si>
  <si>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</si>
  <si>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</si>
  <si>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</si>
  <si>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</si>
  <si>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</si>
  <si>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</si>
  <si>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</si>
  <si>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</si>
  <si>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</si>
  <si>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</si>
  <si>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</si>
  <si>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</si>
  <si>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</si>
  <si>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</si>
  <si>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</si>
  <si>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</si>
  <si>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</si>
  <si>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</si>
  <si>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</si>
  <si>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</si>
  <si>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</si>
  <si>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</si>
  <si>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</si>
  <si>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</si>
  <si>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</si>
  <si>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</si>
  <si>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</si>
  <si>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</si>
  <si>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</si>
  <si>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</si>
  <si>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</si>
  <si>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</si>
  <si>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</si>
  <si>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</si>
  <si>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</si>
  <si>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</si>
  <si>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</si>
  <si>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</si>
  <si>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</si>
  <si>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</si>
  <si>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</si>
  <si>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</si>
  <si>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</si>
  <si>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</si>
  <si>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</si>
  <si>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</si>
  <si>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</si>
  <si>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</si>
  <si>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</si>
  <si>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</si>
  <si>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</si>
  <si>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</si>
  <si>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</si>
  <si>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</si>
  <si>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</si>
  <si>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</si>
  <si>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</si>
  <si>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</si>
  <si>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</si>
  <si>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</si>
  <si>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</si>
  <si>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</si>
  <si>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</si>
  <si>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</si>
  <si>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</si>
  <si>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</si>
  <si>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</si>
  <si>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</si>
  <si>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</si>
  <si>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</si>
  <si>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</si>
  <si>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</si>
  <si>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</si>
  <si>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</si>
  <si>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</si>
  <si>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</si>
  <si>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</si>
  <si>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</si>
  <si>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</si>
  <si>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</si>
  <si>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</si>
  <si>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</si>
  <si>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</si>
  <si>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</si>
  <si>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</si>
  <si>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</si>
  <si>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</si>
  <si>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</si>
  <si>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</si>
  <si>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</si>
  <si>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</si>
  <si>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</si>
  <si>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</si>
  <si>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</si>
  <si>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</si>
  <si>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</si>
  <si>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</si>
  <si>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</si>
  <si>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</si>
  <si>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</si>
  <si>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</si>
  <si>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</si>
  <si>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</si>
  <si>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</si>
  <si>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</si>
  <si>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</si>
  <si>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</si>
  <si>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</si>
  <si>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</si>
  <si>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</si>
  <si>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</si>
  <si>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</si>
  <si>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</si>
  <si>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</si>
  <si>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</si>
  <si>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</si>
  <si>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</si>
  <si>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</si>
  <si>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</si>
  <si>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</si>
  <si>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</si>
  <si>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</si>
  <si>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</si>
  <si>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</si>
  <si>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</si>
  <si>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</si>
  <si>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</si>
  <si>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</si>
  <si>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</si>
  <si>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</si>
  <si>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</si>
  <si>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</si>
  <si>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</si>
  <si>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</si>
  <si>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</si>
  <si>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</si>
  <si>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</si>
  <si>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</si>
  <si>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</si>
  <si>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</si>
  <si>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</si>
  <si>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</si>
  <si>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</si>
  <si>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</si>
  <si>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</si>
  <si>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</si>
  <si>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</si>
  <si>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</si>
  <si>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</si>
  <si>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</si>
  <si>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</si>
  <si>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</si>
  <si>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</si>
  <si>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</si>
  <si>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</si>
  <si>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</si>
  <si>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</si>
  <si>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</si>
  <si>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</si>
  <si>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</si>
  <si>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</si>
  <si>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</si>
  <si>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</si>
  <si>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</si>
  <si>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</si>
  <si>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</si>
  <si>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</si>
  <si>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</si>
  <si>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</si>
  <si>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</si>
  <si>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</si>
  <si>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</si>
  <si>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</si>
  <si>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</si>
  <si>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</si>
  <si>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</si>
  <si>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</si>
  <si>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</si>
  <si>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</si>
  <si>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</si>
  <si>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</si>
  <si>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</si>
  <si>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</si>
  <si>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</si>
  <si>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</si>
  <si>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</si>
  <si>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</si>
  <si>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</si>
  <si>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</si>
  <si>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</si>
  <si>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</si>
  <si>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</si>
  <si>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</si>
  <si>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</si>
  <si>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</si>
  <si>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</si>
  <si>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</si>
  <si>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</si>
  <si>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</si>
  <si>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</si>
  <si>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</si>
  <si>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</si>
  <si>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</si>
  <si>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</si>
  <si>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</si>
  <si>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</si>
  <si>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</si>
  <si>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</si>
  <si>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</si>
  <si>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</si>
  <si>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</si>
  <si>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</si>
  <si>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</si>
  <si>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</si>
  <si>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</si>
  <si>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</si>
  <si>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</si>
  <si>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</si>
  <si>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</si>
  <si>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</si>
  <si>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</si>
  <si>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</si>
  <si>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</si>
  <si>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</si>
  <si>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</si>
  <si>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</si>
  <si>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</si>
  <si>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</si>
  <si>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</si>
  <si>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</si>
  <si>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</si>
  <si>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</si>
  <si>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</si>
  <si>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</si>
  <si>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</si>
  <si>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</si>
  <si>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</si>
  <si>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</si>
  <si>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</si>
  <si>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</si>
  <si>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</si>
  <si>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</si>
  <si>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</si>
  <si>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</si>
  <si>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</si>
  <si>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</si>
  <si>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</si>
  <si>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</si>
  <si>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</si>
  <si>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</si>
  <si>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</si>
  <si>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</si>
  <si>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</si>
  <si>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</si>
  <si>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</si>
  <si>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</si>
  <si>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</si>
  <si>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</si>
  <si>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</si>
  <si>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</si>
  <si>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</si>
  <si>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</si>
  <si>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</si>
  <si>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</si>
  <si>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</si>
  <si>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</si>
  <si>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</si>
  <si>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</si>
  <si>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</si>
  <si>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</si>
  <si>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</si>
  <si>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</si>
  <si>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</si>
  <si>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</si>
  <si>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</si>
  <si>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</si>
  <si>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</si>
  <si>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</si>
  <si>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</si>
  <si>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</si>
  <si>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</si>
  <si>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</si>
  <si>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</si>
  <si>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</si>
  <si>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</si>
  <si>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</si>
  <si>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</si>
  <si>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</si>
  <si>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</si>
  <si>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</si>
  <si>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</si>
  <si>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</si>
  <si>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</si>
  <si>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</si>
  <si>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</si>
  <si>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</si>
  <si>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</si>
  <si>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</si>
  <si>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</si>
  <si>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</si>
  <si>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</si>
  <si>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</si>
  <si>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</si>
  <si>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</si>
  <si>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</si>
  <si>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</si>
  <si>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</si>
  <si>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</si>
  <si>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</si>
  <si>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</si>
  <si>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</si>
  <si>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</si>
  <si>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</si>
  <si>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</si>
  <si>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</si>
  <si>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</si>
  <si>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</si>
  <si>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</si>
  <si>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</si>
  <si>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</si>
  <si>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</si>
  <si>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</si>
  <si>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</si>
  <si>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</si>
  <si>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</si>
  <si>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</si>
  <si>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</si>
  <si>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</si>
  <si>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</si>
  <si>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</si>
  <si>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</si>
  <si>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</si>
  <si>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</si>
  <si>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</si>
  <si>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</si>
  <si>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</si>
  <si>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</si>
  <si>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</si>
  <si>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</si>
  <si>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</si>
  <si>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</si>
  <si>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</si>
  <si>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</si>
  <si>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</si>
  <si>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</si>
  <si>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</si>
  <si>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</si>
  <si>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</si>
  <si>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</si>
  <si>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</si>
  <si>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</si>
  <si>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</si>
  <si>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</si>
  <si>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</si>
  <si>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</si>
  <si>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</si>
  <si>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</si>
  <si>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</si>
  <si>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</si>
  <si>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</si>
  <si>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</si>
  <si>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</si>
  <si>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</si>
  <si>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</si>
  <si>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</si>
  <si>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</si>
  <si>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</si>
  <si>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</si>
  <si>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</si>
  <si>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</si>
  <si>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</si>
  <si>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</si>
  <si>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</si>
  <si>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</si>
  <si>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</si>
  <si>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</si>
  <si>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</si>
  <si>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</si>
  <si>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</si>
  <si>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</si>
  <si>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</si>
  <si>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</si>
  <si>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</si>
  <si>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</si>
  <si>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</si>
  <si>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</si>
  <si>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</si>
  <si>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</si>
  <si>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</si>
  <si>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</si>
  <si>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</si>
  <si>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</si>
  <si>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</si>
  <si>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</si>
  <si>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</si>
  <si>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</si>
  <si>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</si>
  <si>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</si>
  <si>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</si>
  <si>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</si>
  <si>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</si>
  <si>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</si>
  <si>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</si>
  <si>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</si>
  <si>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</si>
  <si>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</si>
  <si>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</si>
  <si>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</si>
  <si>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</si>
  <si>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</si>
  <si>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</si>
  <si>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</si>
  <si>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</si>
  <si>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</si>
  <si>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</si>
  <si>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</si>
  <si>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</si>
  <si>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</si>
  <si>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</si>
  <si>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</si>
  <si>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</si>
  <si>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</si>
  <si>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</si>
  <si>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</si>
  <si>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</si>
  <si>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</si>
  <si>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</si>
  <si>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</si>
  <si>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</si>
  <si>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</si>
  <si>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</si>
  <si>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</si>
  <si>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</si>
  <si>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</si>
  <si>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</si>
  <si>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</si>
  <si>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</si>
  <si>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</si>
  <si>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</si>
  <si>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</si>
  <si>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</si>
  <si>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</si>
  <si>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</si>
  <si>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</si>
  <si>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</si>
  <si>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</si>
  <si>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</si>
  <si>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</si>
  <si>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</si>
  <si>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</si>
  <si>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</si>
  <si>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</si>
  <si>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</si>
  <si>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</si>
  <si>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</si>
  <si>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</si>
  <si>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</si>
  <si>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</si>
  <si>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</si>
  <si>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</si>
  <si>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</si>
  <si>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</si>
  <si>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</si>
  <si>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</si>
  <si>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</si>
  <si>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</si>
  <si>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</si>
  <si>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</si>
  <si>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</si>
  <si>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</si>
  <si>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</si>
  <si>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</si>
  <si>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</si>
  <si>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</si>
  <si>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</si>
  <si>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</si>
  <si>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</si>
  <si>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</si>
  <si>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</si>
  <si>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</si>
  <si>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</si>
  <si>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</si>
  <si>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</si>
  <si>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</si>
  <si>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</si>
  <si>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</si>
  <si>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</si>
  <si>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</si>
  <si>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</si>
  <si>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</si>
  <si>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</si>
  <si>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</si>
  <si>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</si>
  <si>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</si>
  <si>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</si>
  <si>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</si>
  <si>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</si>
  <si>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</si>
  <si>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</si>
  <si>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</si>
  <si>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</si>
  <si>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</si>
  <si>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</si>
  <si>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</si>
  <si>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</si>
  <si>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</si>
  <si>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</si>
  <si>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</si>
  <si>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</si>
  <si>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</si>
  <si>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</si>
  <si>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</si>
  <si>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</si>
  <si>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</si>
  <si>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</si>
  <si>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</si>
  <si>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</si>
  <si>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</si>
  <si>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</si>
  <si>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</si>
  <si>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</si>
  <si>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</si>
  <si>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</si>
  <si>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</si>
  <si>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</si>
  <si>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</si>
  <si>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</si>
  <si>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</si>
  <si>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</si>
  <si>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</si>
  <si>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</si>
  <si>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</si>
  <si>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</si>
  <si>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</si>
  <si>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</si>
  <si>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</si>
  <si>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</si>
  <si>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</si>
  <si>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</si>
  <si>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</si>
  <si>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</si>
  <si>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</si>
  <si>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</si>
  <si>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</si>
  <si>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</si>
  <si>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</si>
  <si>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</si>
  <si>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</si>
  <si>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</si>
  <si>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</si>
  <si>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</si>
  <si>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</si>
  <si>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</si>
  <si>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</si>
  <si>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</si>
  <si>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</si>
  <si>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</si>
  <si>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</si>
  <si>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</si>
  <si>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</si>
  <si>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</si>
  <si>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</si>
  <si>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</si>
  <si>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</si>
  <si>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</si>
  <si>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</si>
  <si>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</si>
  <si>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</si>
  <si>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</si>
  <si>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</si>
  <si>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</si>
  <si>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</si>
  <si>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</si>
  <si>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</si>
  <si>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</si>
  <si>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</si>
  <si>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</si>
  <si>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</si>
  <si>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</si>
  <si>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</si>
  <si>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</si>
  <si>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</si>
  <si>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</si>
  <si>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</si>
  <si>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</si>
  <si>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</si>
  <si>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</si>
  <si>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</si>
  <si>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</si>
  <si>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</si>
  <si>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</si>
  <si>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</si>
  <si>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</si>
  <si>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</si>
  <si>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</si>
  <si>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</si>
  <si>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</si>
  <si>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</si>
  <si>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</si>
  <si>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</si>
  <si>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</si>
  <si>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</si>
  <si>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</si>
  <si>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</si>
  <si>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</si>
  <si>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</si>
  <si>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</si>
  <si>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</si>
  <si>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</si>
  <si>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</si>
  <si>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</si>
  <si>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</si>
  <si>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</si>
  <si>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</si>
  <si>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</si>
  <si>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</si>
  <si>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</si>
  <si>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</si>
  <si>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</si>
  <si>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</si>
  <si>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</si>
  <si>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</si>
  <si>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</si>
  <si>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</si>
  <si>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</si>
  <si>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</si>
  <si>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</si>
  <si>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</si>
  <si>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</si>
  <si>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</si>
  <si>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</si>
  <si>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</si>
  <si>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</si>
  <si>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</si>
  <si>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</si>
  <si>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</si>
  <si>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</si>
  <si>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</si>
  <si>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</si>
  <si>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</si>
  <si>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</si>
  <si>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</si>
  <si>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</si>
  <si>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</si>
  <si>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</si>
  <si>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</si>
  <si>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</si>
  <si>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</si>
  <si>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</si>
  <si>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</si>
  <si>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</si>
  <si>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</si>
  <si>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</si>
  <si>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</si>
  <si>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</si>
  <si>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</si>
  <si>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</si>
  <si>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</si>
  <si>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</si>
  <si>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</si>
  <si>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</si>
  <si>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</si>
  <si>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</si>
  <si>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</si>
  <si>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</si>
  <si>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</si>
  <si>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</si>
  <si>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</si>
  <si>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</si>
  <si>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</si>
  <si>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</si>
  <si>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</si>
  <si>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</si>
  <si>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</si>
  <si>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</si>
  <si>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</si>
  <si>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</si>
  <si>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</si>
  <si>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</si>
  <si>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</si>
  <si>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</si>
  <si>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</si>
  <si>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</si>
  <si>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</si>
  <si>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</si>
  <si>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</si>
  <si>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</si>
  <si>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</si>
  <si>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</si>
  <si>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</si>
  <si>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</si>
  <si>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</si>
  <si>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</si>
  <si>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</si>
  <si>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</si>
  <si>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</si>
  <si>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</si>
  <si>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</si>
  <si>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</si>
  <si>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</si>
  <si>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</si>
  <si>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</si>
  <si>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</si>
  <si>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</si>
  <si>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</si>
  <si>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</si>
  <si>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</si>
  <si>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</si>
  <si>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</si>
  <si>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</si>
  <si>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</si>
  <si>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</si>
  <si>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</si>
  <si>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</si>
  <si>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</si>
  <si>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</si>
  <si>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</si>
  <si>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</si>
  <si>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</si>
  <si>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</si>
  <si>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</si>
  <si>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</si>
  <si>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</si>
  <si>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</si>
  <si>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</si>
  <si>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</si>
  <si>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</si>
  <si>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</si>
  <si>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</si>
  <si>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</si>
  <si>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</si>
  <si>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</si>
  <si>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</si>
  <si>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</si>
  <si>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</si>
  <si>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</si>
  <si>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</si>
  <si>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</si>
  <si>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</si>
  <si>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</si>
  <si>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</si>
  <si>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</si>
  <si>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</si>
  <si>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</si>
  <si>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</si>
  <si>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</si>
  <si>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</si>
  <si>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</si>
  <si>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</si>
  <si>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</si>
  <si>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</si>
  <si>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</si>
  <si>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</si>
  <si>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</si>
  <si>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</si>
  <si>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</si>
  <si>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</si>
  <si>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</si>
  <si>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</si>
  <si>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</si>
  <si>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</si>
  <si>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</si>
  <si>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</si>
  <si>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</si>
  <si>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</si>
  <si>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</si>
  <si>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</si>
  <si>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</si>
  <si>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</si>
  <si>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</si>
  <si>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</si>
  <si>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</si>
  <si>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</si>
  <si>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</si>
  <si>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</si>
  <si>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</si>
  <si>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</si>
  <si>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</si>
  <si>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</si>
  <si>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</si>
  <si>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</si>
  <si>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</si>
  <si>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</si>
  <si>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</si>
  <si>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</si>
  <si>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</si>
  <si>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</si>
  <si>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</si>
  <si>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</si>
  <si>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</si>
  <si>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</si>
  <si>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</si>
  <si>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</si>
  <si>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</si>
  <si>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</si>
  <si>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</si>
  <si>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</si>
  <si>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</si>
  <si>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</si>
  <si>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</si>
  <si>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</si>
  <si>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</si>
  <si>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</si>
  <si>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</si>
  <si>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</si>
  <si>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</si>
  <si>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</si>
  <si>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</si>
  <si>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</si>
  <si>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</si>
  <si>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</si>
  <si>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</si>
  <si>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</si>
  <si>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</si>
  <si>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</si>
  <si>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</si>
  <si>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</si>
  <si>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</si>
  <si>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</si>
  <si>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</si>
  <si>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</si>
  <si>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</si>
  <si>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</si>
  <si>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</si>
  <si>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</si>
  <si>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</si>
  <si>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</si>
  <si>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</si>
  <si>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</si>
  <si>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</si>
  <si>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</si>
  <si>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</si>
  <si>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</si>
  <si>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</si>
  <si>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</si>
  <si>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</si>
  <si>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</si>
  <si>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</si>
  <si>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</si>
  <si>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</si>
  <si>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</si>
  <si>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</si>
  <si>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</si>
  <si>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</si>
  <si>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</si>
  <si>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</si>
  <si>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</si>
  <si>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</si>
  <si>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</si>
  <si>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</si>
  <si>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</si>
  <si>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</si>
  <si>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</si>
  <si>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</si>
  <si>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</si>
  <si>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</si>
  <si>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</si>
  <si>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</si>
  <si>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</si>
  <si>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</si>
  <si>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</si>
  <si>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</si>
  <si>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</si>
  <si>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</si>
  <si>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</si>
  <si>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</si>
  <si>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</si>
  <si>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</si>
  <si>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</si>
  <si>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</si>
  <si>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</si>
  <si>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</si>
  <si>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</si>
  <si>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</si>
  <si>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</si>
  <si>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</si>
  <si>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</si>
  <si>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</si>
  <si>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</si>
  <si>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</si>
  <si>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</si>
  <si>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</si>
  <si>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</si>
  <si>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</si>
  <si>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</si>
  <si>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</si>
  <si>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</si>
  <si>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</si>
  <si>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</si>
  <si>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</si>
  <si>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</si>
  <si>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</si>
  <si>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</si>
  <si>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</si>
  <si>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</si>
  <si>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</si>
  <si>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</si>
  <si>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</si>
  <si>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</si>
  <si>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</si>
  <si>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</si>
  <si>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</si>
  <si>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</si>
  <si>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</si>
  <si>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</si>
  <si>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</si>
  <si>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</si>
  <si>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</si>
  <si>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</si>
  <si>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</si>
  <si>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</si>
  <si>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</si>
  <si>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</si>
  <si>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</si>
  <si>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</si>
  <si>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</si>
  <si>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</si>
  <si>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</si>
  <si>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</si>
  <si>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</si>
  <si>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</si>
  <si>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</si>
  <si>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</si>
  <si>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</si>
  <si>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</si>
  <si>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</si>
  <si>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</si>
  <si>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</si>
  <si>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</si>
  <si>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</si>
  <si>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</si>
  <si>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</si>
  <si>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</si>
  <si>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</si>
  <si>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</si>
  <si>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</si>
  <si>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</si>
  <si>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</si>
  <si>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</si>
  <si>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</si>
  <si>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</si>
  <si>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</si>
  <si>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</si>
  <si>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</si>
  <si>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</si>
  <si>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</si>
  <si>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</si>
  <si>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</si>
  <si>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</si>
  <si>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</si>
  <si>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</si>
  <si>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</si>
  <si>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</si>
  <si>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</si>
  <si>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</si>
  <si>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</si>
  <si>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</si>
  <si>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</si>
  <si>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</si>
  <si>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</si>
  <si>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</si>
  <si>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</si>
  <si>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</si>
  <si>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</si>
  <si>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</si>
  <si>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</si>
  <si>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</si>
  <si>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</si>
  <si>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</si>
  <si>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</si>
  <si>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</si>
  <si>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</si>
  <si>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</si>
  <si>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</si>
  <si>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</si>
  <si>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</si>
  <si>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</si>
  <si>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</si>
  <si>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</si>
  <si>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</si>
  <si>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</si>
  <si>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</si>
  <si>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</si>
  <si>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</si>
  <si>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</si>
  <si>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</si>
  <si>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</si>
  <si>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</si>
  <si>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</si>
  <si>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</si>
  <si>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</si>
  <si>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</si>
  <si>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</si>
  <si>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</si>
  <si>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</si>
  <si>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</si>
  <si>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</si>
  <si>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</si>
  <si>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</si>
  <si>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</si>
  <si>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</si>
  <si>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</si>
  <si>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</si>
  <si>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</si>
  <si>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</si>
  <si>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</si>
  <si>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</si>
  <si>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</si>
  <si>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</si>
  <si>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</si>
  <si>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</si>
  <si>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</si>
  <si>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</si>
  <si>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</si>
  <si>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</si>
  <si>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</si>
  <si>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</si>
  <si>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</si>
  <si>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</si>
  <si>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</si>
  <si>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</si>
  <si>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</si>
  <si>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</si>
  <si>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</si>
  <si>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</si>
  <si>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</si>
  <si>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</si>
  <si>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</si>
  <si>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</si>
  <si>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</si>
  <si>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</si>
  <si>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</si>
  <si>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</si>
  <si>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</si>
  <si>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</si>
  <si>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</si>
  <si>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</si>
  <si>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</si>
  <si>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</si>
  <si>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</si>
  <si>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</si>
  <si>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</si>
  <si>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</si>
  <si>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</si>
  <si>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</si>
  <si>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</si>
  <si>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</si>
  <si>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</si>
  <si>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</si>
  <si>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</si>
  <si>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</si>
  <si>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</si>
  <si>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</si>
  <si>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</si>
  <si>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</si>
  <si>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</si>
  <si>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</si>
  <si>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</si>
  <si>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</si>
  <si>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</si>
  <si>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</si>
  <si>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</si>
  <si>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</si>
  <si>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</si>
  <si>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</si>
  <si>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</si>
  <si>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</si>
  <si>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</si>
  <si>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</si>
  <si>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</si>
  <si>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</si>
  <si>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</si>
  <si>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</si>
  <si>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</si>
  <si>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</si>
  <si>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</si>
  <si>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</si>
  <si>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</si>
  <si>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</si>
  <si>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</si>
  <si>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</si>
  <si>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</si>
  <si>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</si>
  <si>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</si>
  <si>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</si>
  <si>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</si>
  <si>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</si>
  <si>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</si>
  <si>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</si>
  <si>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</si>
  <si>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</si>
  <si>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</si>
  <si>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</si>
  <si>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</si>
  <si>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</si>
  <si>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</si>
  <si>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</si>
  <si>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</si>
  <si>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</si>
  <si>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</si>
  <si>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</si>
  <si>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</si>
  <si>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</si>
  <si>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</si>
  <si>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</si>
  <si>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</si>
  <si>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</si>
  <si>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</si>
  <si>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</si>
  <si>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</si>
  <si>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</si>
  <si>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</si>
  <si>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</si>
  <si>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</si>
  <si>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</si>
  <si>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</si>
  <si>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</si>
  <si>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</si>
  <si>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</si>
  <si>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</si>
  <si>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</si>
  <si>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</si>
  <si>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</si>
  <si>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</si>
  <si>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</si>
  <si>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</si>
  <si>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</si>
  <si>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</si>
  <si>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</si>
  <si>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</si>
  <si>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</si>
  <si>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</si>
  <si>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</si>
  <si>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</si>
  <si>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</si>
  <si>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</si>
  <si>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</si>
  <si>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</si>
  <si>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</si>
  <si>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</si>
  <si>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</si>
  <si>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</si>
  <si>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</si>
  <si>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</si>
  <si>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</si>
  <si>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</si>
  <si>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</si>
  <si>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</si>
  <si>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</si>
  <si>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</si>
  <si>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</si>
  <si>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</si>
  <si>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</si>
  <si>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</si>
  <si>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</si>
  <si>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</si>
  <si>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</si>
  <si>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</si>
  <si>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</si>
  <si>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</si>
  <si>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</si>
  <si>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</si>
  <si>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</si>
  <si>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</si>
  <si>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</si>
  <si>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</si>
  <si>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</si>
  <si>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</si>
  <si>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</si>
  <si>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</si>
  <si>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</si>
  <si>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</si>
  <si>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</si>
  <si>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</si>
  <si>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</si>
  <si>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</si>
  <si>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</si>
  <si>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</si>
  <si>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</si>
  <si>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</si>
  <si>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</si>
  <si>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</si>
  <si>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</si>
  <si>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</si>
  <si>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</si>
  <si>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</si>
  <si>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</si>
  <si>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</si>
  <si>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</si>
  <si>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</si>
  <si>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</si>
  <si>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</si>
  <si>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</si>
  <si>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</si>
  <si>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</si>
  <si>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</si>
  <si>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</si>
  <si>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</si>
  <si>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</si>
  <si>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</si>
  <si>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</si>
  <si>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</si>
  <si>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</si>
  <si>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</si>
  <si>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</si>
  <si>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</si>
  <si>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</si>
  <si>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</si>
  <si>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</si>
  <si>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</si>
  <si>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</si>
  <si>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</si>
  <si>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</si>
  <si>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</si>
  <si>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</si>
  <si>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</si>
  <si>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</si>
  <si>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</si>
  <si>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</si>
  <si>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</si>
  <si>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</si>
  <si>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</si>
  <si>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</si>
  <si>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</si>
  <si>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</si>
  <si>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</si>
  <si>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</si>
  <si>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</si>
  <si>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</si>
  <si>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</si>
  <si>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</si>
  <si>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</si>
  <si>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</si>
  <si>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</si>
  <si>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</si>
  <si>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</si>
  <si>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</si>
  <si>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</si>
  <si>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</si>
  <si>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</si>
  <si>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</si>
  <si>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</si>
  <si>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</si>
  <si>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</si>
  <si>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</si>
  <si>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</si>
  <si>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</si>
  <si>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</si>
  <si>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</si>
  <si>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</si>
  <si>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</si>
  <si>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</si>
  <si>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</si>
  <si>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</si>
  <si>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</si>
  <si>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</si>
  <si>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</si>
  <si>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</si>
  <si>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</si>
  <si>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</si>
  <si>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</si>
  <si>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</si>
  <si>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</si>
  <si>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</si>
  <si>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</si>
  <si>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</si>
  <si>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</si>
  <si>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</si>
  <si>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</si>
  <si>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</si>
  <si>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</si>
  <si>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</si>
  <si>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</si>
  <si>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</si>
  <si>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</si>
  <si>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</si>
  <si>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</si>
  <si>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</si>
  <si>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</si>
  <si>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</si>
  <si>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</si>
  <si>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</si>
  <si>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</si>
  <si>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</si>
  <si>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</si>
  <si>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</si>
  <si>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</si>
  <si>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</si>
  <si>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</si>
  <si>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</si>
  <si>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</si>
  <si>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</si>
  <si>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</si>
  <si>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</si>
  <si>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</si>
  <si>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</si>
  <si>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</si>
  <si>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</si>
  <si>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</si>
  <si>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</si>
  <si>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</si>
  <si>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</si>
  <si>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</si>
  <si>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</si>
  <si>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</si>
  <si>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</si>
  <si>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</si>
  <si>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</si>
  <si>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</si>
  <si>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</si>
  <si>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</si>
  <si>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</si>
  <si>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</si>
  <si>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</si>
  <si>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</si>
  <si>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</si>
  <si>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</si>
  <si>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</si>
  <si>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</si>
  <si>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</si>
  <si>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</si>
  <si>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</si>
  <si>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</si>
  <si>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</si>
  <si>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</si>
  <si>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</si>
  <si>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</si>
  <si>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</si>
  <si>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</si>
  <si>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</si>
  <si>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</si>
  <si>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</si>
  <si>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</si>
  <si>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</si>
  <si>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</si>
  <si>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</si>
  <si>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</si>
  <si>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</si>
  <si>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</si>
  <si>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</si>
  <si>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</si>
  <si>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</si>
  <si>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</si>
  <si>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</si>
  <si>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</si>
  <si>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</si>
  <si>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</si>
  <si>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</si>
  <si>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</si>
  <si>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</si>
  <si>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</si>
  <si>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</si>
  <si>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</si>
  <si>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</si>
  <si>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</si>
  <si>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</si>
  <si>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</si>
  <si>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</si>
  <si>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</si>
  <si>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</si>
  <si>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</si>
  <si>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</si>
  <si>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</si>
  <si>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</si>
  <si>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</si>
  <si>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</si>
  <si>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</si>
  <si>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</si>
  <si>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</si>
  <si>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</si>
  <si>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</si>
  <si>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</si>
  <si>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</si>
  <si>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</si>
  <si>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</si>
  <si>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</si>
  <si>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</si>
  <si>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</si>
  <si>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</si>
  <si>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</si>
  <si>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</si>
  <si>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</si>
  <si>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</si>
  <si>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</si>
  <si>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</si>
  <si>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</si>
  <si>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</si>
  <si>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</si>
  <si>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</si>
  <si>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</si>
  <si>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</si>
  <si>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</si>
  <si>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</si>
  <si>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</si>
  <si>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</si>
  <si>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</si>
  <si>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</si>
  <si>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</si>
  <si>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</si>
  <si>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</si>
  <si>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</si>
  <si>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</si>
  <si>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</si>
  <si>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</si>
  <si>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</si>
  <si>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</si>
  <si>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</si>
  <si>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</si>
  <si>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</si>
  <si>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</si>
  <si>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</si>
  <si>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</si>
  <si>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</si>
  <si>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</si>
  <si>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</si>
  <si>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</si>
  <si>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</si>
  <si>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</si>
  <si>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</si>
  <si>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</si>
  <si>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</si>
  <si>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</si>
  <si>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</si>
  <si>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</si>
  <si>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</si>
  <si>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</si>
  <si>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</si>
  <si>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</si>
  <si>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</si>
  <si>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</si>
  <si>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</si>
  <si>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</si>
  <si>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</si>
  <si>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</si>
  <si>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</si>
  <si>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</si>
  <si>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</si>
  <si>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</si>
  <si>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</si>
  <si>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</si>
  <si>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</si>
  <si>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</si>
  <si>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</si>
  <si>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</si>
  <si>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</si>
  <si>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</si>
  <si>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</si>
  <si>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</si>
  <si>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</si>
  <si>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</si>
  <si>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</si>
  <si>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</si>
  <si>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</si>
  <si>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</si>
  <si>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</si>
  <si>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</si>
  <si>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</si>
  <si>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</si>
  <si>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</si>
  <si>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</si>
  <si>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</si>
  <si>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</si>
  <si>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</si>
  <si>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</si>
  <si>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</si>
  <si>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</si>
  <si>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</si>
  <si>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</si>
  <si>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</si>
  <si>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</si>
  <si>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</si>
  <si>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</si>
  <si>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</si>
  <si>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</si>
  <si>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</si>
  <si>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</si>
  <si>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</si>
  <si>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</si>
  <si>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</si>
  <si>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</si>
  <si>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</si>
  <si>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</si>
  <si>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</si>
  <si>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</si>
  <si>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</si>
  <si>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</si>
  <si>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</si>
  <si>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</si>
  <si>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</si>
  <si>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</si>
  <si>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</si>
  <si>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</si>
  <si>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</si>
  <si>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</si>
  <si>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</si>
  <si>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</si>
  <si>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</si>
  <si>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</si>
  <si>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</si>
  <si>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</si>
  <si>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</si>
  <si>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</si>
  <si>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</si>
  <si>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</si>
  <si>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</si>
  <si>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</si>
  <si>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</si>
  <si>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</si>
  <si>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</si>
  <si>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</si>
  <si>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</si>
  <si>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</si>
  <si>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</si>
  <si>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</si>
  <si>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</si>
  <si>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</si>
  <si>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</si>
  <si>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</si>
  <si>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</si>
  <si>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</si>
  <si>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</si>
  <si>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</si>
  <si>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</si>
  <si>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</si>
  <si>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</si>
  <si>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</si>
  <si>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</si>
  <si>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</si>
  <si>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</si>
  <si>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</si>
  <si>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</si>
  <si>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</si>
  <si>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</si>
  <si>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</si>
  <si>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</si>
  <si>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</si>
  <si>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</si>
  <si>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</si>
  <si>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</si>
  <si>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</si>
  <si>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</si>
  <si>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</si>
  <si>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</si>
  <si>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</si>
  <si>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</si>
  <si>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</si>
  <si>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</si>
  <si>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</si>
  <si>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</si>
  <si>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</si>
  <si>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</si>
  <si>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</si>
  <si>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</si>
  <si>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</si>
  <si>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</si>
  <si>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</si>
  <si>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</si>
  <si>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</si>
  <si>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</si>
  <si>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</si>
  <si>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</si>
  <si>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</si>
  <si>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</si>
  <si>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</si>
  <si>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</si>
  <si>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</si>
  <si>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</si>
  <si>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</si>
  <si>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</si>
  <si>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</si>
  <si>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</si>
  <si>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</si>
  <si>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</si>
  <si>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</si>
  <si>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</si>
  <si>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</si>
  <si>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</si>
  <si>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</si>
  <si>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</si>
  <si>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</si>
  <si>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</si>
  <si>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</si>
  <si>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</si>
  <si>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</si>
  <si>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</si>
  <si>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</si>
  <si>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</si>
  <si>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</si>
  <si>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</si>
  <si>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</si>
  <si>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</si>
  <si>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</si>
  <si>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</si>
  <si>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</si>
  <si>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</si>
  <si>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</si>
  <si>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</si>
  <si>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</si>
  <si>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</si>
  <si>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</si>
  <si>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</si>
  <si>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</si>
  <si>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</si>
  <si>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</si>
  <si>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</si>
  <si>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</si>
  <si>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</si>
  <si>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</si>
  <si>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</si>
  <si>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</si>
  <si>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</si>
  <si>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</si>
  <si>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</si>
  <si>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</si>
  <si>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</si>
  <si>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</si>
  <si>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</si>
  <si>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</si>
  <si>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</si>
  <si>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</si>
  <si>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</si>
  <si>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</si>
  <si>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</si>
  <si>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</si>
  <si>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</si>
  <si>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</si>
  <si>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</si>
  <si>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</si>
  <si>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</si>
  <si>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</si>
  <si>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</si>
  <si>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</si>
  <si>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</si>
  <si>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</si>
  <si>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</si>
  <si>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</si>
  <si>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</si>
  <si>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</si>
  <si>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</si>
  <si>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</si>
  <si>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</si>
  <si>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</si>
  <si>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</si>
  <si>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</si>
  <si>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</si>
  <si>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</si>
  <si>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</si>
  <si>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</si>
  <si>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</si>
  <si>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</si>
  <si>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</si>
  <si>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</si>
  <si>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</si>
  <si>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</si>
  <si>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</si>
  <si>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</si>
  <si>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</si>
  <si>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</si>
  <si>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</si>
  <si>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</si>
  <si>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</si>
  <si>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</si>
  <si>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</si>
  <si>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</si>
  <si>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</si>
  <si>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</si>
  <si>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</si>
  <si>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</si>
  <si>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</si>
  <si>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</si>
  <si>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</si>
  <si>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</si>
  <si>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</si>
  <si>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</si>
  <si>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</si>
  <si>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</si>
  <si>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</si>
  <si>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</si>
  <si>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</si>
  <si>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</si>
  <si>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</si>
  <si>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</si>
  <si>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</si>
  <si>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</si>
  <si>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</si>
  <si>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</si>
  <si>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</si>
  <si>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</si>
  <si>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</si>
  <si>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</si>
  <si>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</si>
  <si>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</si>
  <si>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</si>
  <si>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</si>
  <si>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</si>
  <si>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</si>
  <si>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</si>
  <si>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</si>
  <si>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</si>
  <si>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</si>
  <si>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</si>
  <si>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</si>
  <si>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</si>
  <si>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</si>
  <si>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</si>
  <si>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</si>
  <si>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</si>
  <si>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</si>
  <si>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</si>
  <si>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</si>
  <si>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</si>
  <si>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</si>
  <si>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</si>
  <si>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</si>
  <si>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</si>
  <si>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</si>
  <si>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</si>
  <si>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</si>
  <si>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</si>
  <si>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</si>
  <si>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</si>
  <si>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</si>
  <si>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</si>
  <si>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</si>
  <si>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</si>
  <si>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</si>
  <si>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</si>
  <si>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</si>
  <si>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</si>
  <si>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</si>
  <si>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</si>
  <si>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</si>
  <si>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</si>
  <si>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</si>
  <si>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</si>
  <si>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</si>
  <si>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</si>
  <si>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</si>
  <si>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</si>
  <si>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</si>
  <si>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</si>
  <si>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</si>
  <si>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</si>
  <si>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</si>
  <si>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</si>
  <si>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</si>
  <si>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</si>
  <si>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</si>
  <si>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</si>
  <si>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</si>
  <si>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</si>
  <si>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</si>
  <si>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</si>
  <si>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</si>
  <si>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</si>
  <si>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</si>
  <si>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</si>
  <si>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</si>
  <si>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</si>
  <si>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</si>
  <si>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</si>
  <si>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</si>
  <si>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</si>
  <si>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</si>
  <si>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</si>
  <si>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</si>
  <si>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</si>
  <si>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</si>
  <si>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</si>
  <si>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</si>
  <si>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</si>
  <si>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</si>
  <si>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</si>
  <si>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</si>
  <si>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</si>
  <si>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</si>
  <si>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</si>
  <si>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</si>
  <si>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</si>
  <si>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</si>
  <si>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</si>
  <si>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</si>
  <si>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</si>
  <si>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</si>
  <si>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</si>
  <si>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</si>
  <si>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</si>
  <si>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</si>
  <si>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</si>
  <si>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</si>
  <si>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</si>
  <si>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</si>
  <si>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</si>
  <si>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</si>
  <si>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</si>
  <si>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</si>
  <si>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</si>
  <si>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</si>
  <si>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</si>
  <si>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</si>
  <si>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</si>
  <si>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</si>
  <si>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</si>
  <si>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</si>
  <si>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</si>
  <si>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</si>
  <si>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</si>
  <si>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</si>
  <si>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</si>
  <si>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</si>
  <si>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</si>
  <si>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</si>
  <si>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</si>
  <si>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</si>
  <si>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</si>
  <si>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</si>
  <si>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</si>
  <si>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</si>
  <si>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</si>
  <si>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</si>
  <si>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</si>
  <si>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</si>
  <si>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</si>
  <si>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</si>
  <si>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</si>
  <si>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</si>
  <si>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</si>
  <si>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</si>
  <si>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</si>
  <si>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</si>
  <si>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</si>
  <si>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</si>
  <si>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</si>
  <si>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</si>
  <si>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</si>
  <si>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</si>
  <si>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</si>
  <si>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</si>
  <si>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</si>
  <si>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</si>
  <si>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</si>
  <si>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</si>
  <si>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</si>
  <si>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</si>
  <si>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</si>
  <si>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</si>
  <si>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</si>
  <si>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</si>
  <si>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</si>
  <si>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</si>
  <si>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</si>
  <si>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</si>
  <si>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</si>
  <si>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</si>
  <si>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</si>
  <si>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</si>
  <si>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</si>
  <si>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</si>
  <si>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</si>
  <si>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</si>
  <si>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</si>
  <si>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</si>
  <si>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</si>
  <si>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</si>
  <si>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</si>
  <si>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</si>
  <si>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</si>
  <si>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</si>
  <si>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</si>
  <si>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</si>
  <si>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</si>
  <si>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</si>
  <si>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</si>
  <si>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</si>
  <si>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</si>
  <si>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</si>
  <si>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</si>
  <si>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</si>
  <si>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</si>
  <si>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</si>
  <si>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</si>
  <si>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</si>
  <si>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</si>
  <si>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</si>
  <si>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</si>
  <si>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</si>
  <si>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</si>
  <si>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</si>
  <si>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</si>
  <si>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</si>
  <si>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</si>
  <si>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</si>
  <si>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</si>
  <si>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</si>
  <si>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</si>
  <si>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</si>
  <si>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</si>
  <si>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</si>
  <si>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</si>
  <si>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</si>
  <si>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</si>
  <si>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</si>
  <si>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</si>
  <si>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</si>
  <si>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</si>
  <si>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</si>
  <si>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</si>
  <si>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</si>
  <si>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</si>
  <si>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</si>
  <si>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</si>
  <si>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</si>
  <si>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</si>
  <si>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</si>
  <si>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</si>
  <si>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</si>
  <si>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</si>
  <si>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</si>
  <si>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</si>
  <si>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</si>
  <si>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</si>
  <si>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</si>
  <si>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</si>
  <si>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</si>
  <si>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</si>
  <si>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</si>
  <si>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</si>
  <si>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</si>
  <si>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</si>
  <si>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</si>
  <si>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</si>
  <si>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</si>
  <si>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</si>
  <si>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</si>
  <si>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</si>
  <si>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</si>
  <si>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</si>
  <si>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</si>
  <si>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</si>
  <si>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</si>
  <si>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</si>
  <si>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</si>
  <si>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</si>
  <si>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</si>
  <si>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</si>
  <si>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</si>
  <si>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</si>
  <si>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</si>
  <si>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</si>
  <si>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</si>
  <si>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</si>
  <si>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</si>
  <si>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</si>
  <si>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</si>
  <si>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</si>
  <si>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</si>
  <si>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</si>
  <si>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</si>
  <si>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</si>
  <si>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</si>
  <si>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</si>
  <si>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</si>
  <si>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</si>
  <si>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</si>
  <si>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</si>
  <si>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</si>
  <si>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</si>
  <si>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</si>
  <si>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</si>
  <si>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</si>
  <si>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</si>
  <si>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</si>
  <si>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</si>
  <si>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</si>
  <si>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</si>
  <si>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</si>
  <si>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</si>
  <si>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</si>
  <si>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</si>
  <si>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</si>
  <si>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</si>
  <si>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</si>
  <si>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</si>
  <si>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</si>
  <si>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</si>
  <si>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</si>
  <si>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</si>
  <si>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</si>
  <si>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</si>
  <si>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</si>
  <si>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</si>
  <si>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</si>
  <si>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</si>
  <si>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</si>
  <si>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</si>
  <si>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</si>
  <si>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</si>
  <si>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</si>
  <si>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</si>
  <si>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</si>
  <si>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</si>
  <si>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</si>
  <si>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</si>
  <si>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</si>
  <si>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</si>
  <si>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</si>
  <si>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</si>
  <si>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</si>
  <si>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</si>
  <si>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</si>
  <si>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</si>
  <si>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</si>
  <si>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</si>
  <si>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</si>
  <si>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</si>
  <si>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</si>
  <si>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</si>
  <si>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</si>
  <si>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</si>
  <si>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</si>
  <si>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</si>
  <si>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</si>
  <si>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</si>
  <si>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</si>
  <si>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</si>
  <si>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</si>
  <si>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</si>
  <si>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</si>
  <si>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</si>
  <si>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</si>
  <si>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</si>
  <si>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</si>
  <si>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</si>
  <si>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</si>
  <si>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</si>
  <si>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</si>
  <si>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</si>
  <si>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</si>
  <si>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</si>
  <si>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</si>
  <si>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</si>
  <si>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</si>
  <si>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</si>
  <si>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</si>
  <si>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</si>
  <si>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</si>
  <si>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</si>
  <si>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</si>
  <si>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</si>
  <si>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</si>
  <si>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</si>
  <si>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</si>
  <si>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</si>
  <si>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</si>
  <si>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</si>
  <si>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</si>
  <si>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</si>
  <si>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</si>
  <si>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</si>
  <si>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</si>
  <si>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</si>
  <si>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</si>
  <si>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</si>
  <si>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</si>
  <si>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</si>
  <si>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</si>
  <si>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</si>
  <si>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</si>
  <si>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</si>
  <si>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</si>
  <si>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</si>
  <si>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</si>
  <si>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</si>
  <si>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</si>
  <si>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</si>
  <si>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</si>
  <si>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</si>
  <si>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</si>
  <si>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</si>
  <si>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</si>
  <si>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</si>
  <si>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</si>
  <si>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</si>
  <si>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</si>
  <si>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</si>
  <si>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</si>
  <si>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</si>
  <si>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</si>
  <si>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</si>
  <si>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</si>
  <si>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</si>
  <si>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</si>
  <si>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</si>
  <si>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</si>
  <si>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</si>
  <si>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</si>
  <si>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</si>
  <si>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</si>
  <si>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</si>
  <si>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</si>
  <si>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</si>
  <si>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</si>
  <si>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</si>
  <si>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</si>
  <si>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</si>
  <si>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</si>
  <si>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</si>
  <si>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</si>
  <si>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</si>
  <si>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</si>
  <si>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</si>
  <si>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</si>
  <si>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</si>
  <si>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</si>
  <si>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</si>
  <si>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</si>
  <si>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</si>
  <si>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</si>
  <si>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</si>
  <si>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</si>
  <si>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</si>
  <si>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</si>
  <si>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</si>
  <si>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</si>
  <si>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</si>
  <si>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</si>
  <si>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</si>
  <si>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</si>
  <si>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</si>
  <si>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</si>
  <si>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</si>
  <si>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</si>
  <si>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</si>
  <si>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</si>
  <si>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</si>
  <si>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</si>
  <si>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</si>
  <si>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</si>
  <si>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</si>
  <si>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</si>
  <si>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</si>
  <si>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</si>
  <si>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</si>
  <si>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</si>
  <si>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</si>
  <si>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</si>
  <si>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</si>
  <si>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</si>
  <si>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</si>
  <si>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</si>
  <si>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</si>
  <si>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</si>
  <si>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</si>
  <si>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</si>
  <si>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</si>
  <si>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</si>
  <si>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</si>
  <si>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</si>
  <si>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</si>
  <si>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</si>
  <si>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</si>
  <si>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</si>
  <si>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</si>
  <si>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</si>
  <si>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</si>
  <si>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</si>
  <si>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</si>
  <si>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</si>
  <si>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</si>
  <si>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</si>
  <si>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</si>
  <si>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</si>
  <si>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</si>
  <si>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</si>
  <si>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</si>
  <si>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</si>
  <si>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</si>
  <si>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</si>
  <si>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</si>
  <si>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</si>
  <si>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</si>
  <si>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</si>
  <si>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</si>
  <si>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</si>
  <si>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</si>
  <si>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</si>
  <si>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</si>
  <si>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</si>
  <si>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</si>
  <si>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</si>
  <si>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</si>
  <si>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</si>
  <si>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</si>
  <si>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</si>
  <si>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</si>
  <si>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</si>
  <si>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</si>
  <si>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</si>
  <si>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</si>
  <si>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</si>
  <si>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</si>
  <si>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</si>
  <si>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</si>
  <si>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</si>
  <si>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</si>
  <si>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</si>
  <si>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</si>
  <si>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</si>
  <si>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</si>
  <si>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</si>
  <si>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</si>
  <si>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</si>
  <si>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</si>
  <si>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</si>
  <si>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</si>
  <si>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</si>
  <si>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</si>
  <si>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</si>
  <si>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</si>
  <si>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</si>
  <si>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</si>
  <si>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</si>
  <si>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</si>
  <si>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</si>
  <si>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</si>
  <si>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</si>
  <si>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</si>
  <si>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</si>
  <si>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</si>
  <si>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</si>
  <si>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</si>
  <si>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</si>
  <si>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</si>
  <si>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</si>
  <si>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</si>
  <si>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</si>
  <si>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</si>
  <si>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</si>
  <si>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</si>
  <si>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</si>
  <si>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</si>
  <si>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</si>
  <si>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</si>
  <si>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</si>
  <si>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</si>
  <si>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</si>
  <si>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</si>
  <si>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</si>
  <si>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</si>
  <si>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</si>
  <si>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</si>
  <si>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</si>
  <si>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</si>
  <si>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</si>
  <si>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</si>
  <si>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</si>
  <si>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</si>
  <si>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</si>
  <si>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</si>
  <si>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</si>
  <si>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</si>
  <si>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</si>
  <si>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</si>
  <si>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</si>
  <si>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</si>
  <si>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</si>
  <si>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</si>
  <si>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</si>
  <si>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</si>
  <si>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</si>
  <si>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</si>
  <si>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</si>
  <si>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</si>
  <si>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</si>
  <si>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</si>
  <si>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</si>
  <si>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</si>
  <si>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</si>
  <si>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</si>
  <si>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</si>
  <si>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</si>
  <si>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</si>
  <si>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</si>
  <si>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</si>
  <si>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</si>
  <si>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</si>
  <si>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</si>
  <si>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</si>
  <si>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</si>
  <si>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</si>
  <si>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</si>
  <si>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</si>
  <si>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</si>
  <si>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</si>
  <si>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</si>
  <si>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</si>
  <si>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</si>
  <si>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</si>
  <si>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</si>
  <si>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</si>
  <si>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</si>
  <si>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</si>
  <si>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</si>
  <si>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</si>
  <si>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</si>
  <si>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</si>
  <si>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</si>
  <si>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</si>
  <si>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</si>
  <si>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</si>
  <si>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</si>
  <si>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</si>
  <si>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</si>
  <si>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</si>
  <si>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</si>
  <si>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</si>
  <si>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</si>
  <si>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</si>
  <si>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</si>
  <si>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</si>
  <si>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</si>
  <si>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</si>
  <si>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</si>
  <si>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</si>
  <si>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</si>
  <si>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</si>
  <si>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</si>
  <si>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</si>
  <si>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</si>
  <si>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</si>
  <si>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</si>
  <si>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</si>
  <si>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</si>
  <si>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</si>
  <si>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</si>
  <si>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</si>
  <si>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</si>
  <si>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</si>
  <si>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</si>
  <si>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</si>
  <si>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</si>
  <si>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</si>
  <si>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</si>
  <si>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</si>
  <si>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</si>
  <si>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</si>
  <si>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</si>
  <si>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</si>
  <si>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</si>
  <si>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</si>
  <si>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</si>
  <si>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</si>
  <si>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</si>
  <si>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</si>
  <si>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</si>
  <si>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</si>
  <si>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</si>
  <si>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</si>
  <si>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</si>
  <si>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</si>
  <si>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</si>
  <si>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</si>
  <si>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</si>
  <si>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</si>
  <si>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</si>
  <si>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</si>
  <si>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</si>
  <si>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</si>
  <si>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</si>
  <si>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</si>
  <si>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</si>
  <si>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</si>
  <si>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</si>
  <si>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</si>
  <si>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</si>
  <si>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</si>
  <si>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</si>
  <si>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</si>
  <si>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</si>
  <si>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</si>
  <si>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</si>
  <si>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</si>
  <si>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</si>
  <si>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</si>
  <si>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</si>
  <si>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</si>
  <si>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</si>
  <si>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</si>
  <si>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</si>
  <si>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</si>
  <si>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</si>
  <si>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</si>
  <si>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</si>
  <si>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</si>
  <si>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</si>
  <si>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</si>
  <si>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</si>
  <si>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</si>
  <si>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</si>
  <si>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</si>
  <si>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</si>
  <si>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</si>
  <si>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</si>
  <si>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</si>
  <si>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</si>
  <si>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</si>
  <si>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</si>
  <si>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</si>
  <si>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</si>
  <si>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</si>
  <si>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</si>
  <si>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</si>
  <si>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</si>
  <si>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</si>
  <si>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</si>
  <si>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</si>
  <si>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</si>
  <si>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</si>
  <si>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</si>
  <si>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</si>
  <si>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</si>
  <si>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</si>
  <si>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</si>
  <si>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</si>
  <si>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</si>
  <si>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</si>
  <si>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</si>
  <si>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</si>
  <si>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</si>
  <si>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</si>
  <si>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</si>
  <si>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</si>
  <si>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</si>
  <si>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</si>
  <si>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</si>
  <si>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</si>
  <si>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</si>
  <si>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</si>
  <si>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</si>
  <si>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</si>
  <si>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</si>
  <si>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</si>
  <si>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</si>
  <si>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</si>
  <si>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</si>
  <si>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</si>
  <si>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</si>
  <si>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</si>
  <si>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</si>
  <si>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</si>
  <si>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</si>
  <si>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</si>
  <si>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</si>
  <si>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</si>
  <si>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</si>
  <si>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</si>
  <si>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</si>
  <si>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</si>
  <si>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</si>
  <si>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</si>
  <si>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</si>
  <si>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</si>
  <si>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</si>
  <si>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</si>
  <si>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</si>
  <si>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</si>
  <si>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</si>
  <si>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</si>
  <si>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</si>
  <si>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</si>
  <si>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</si>
  <si>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</si>
  <si>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</si>
  <si>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</si>
  <si>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</si>
  <si>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</si>
  <si>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</si>
  <si>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</si>
  <si>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</si>
  <si>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</si>
  <si>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</si>
  <si>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</si>
  <si>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</si>
  <si>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</si>
  <si>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</si>
  <si>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</si>
  <si>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</si>
  <si>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</si>
  <si>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</si>
  <si>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</si>
  <si>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</si>
  <si>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</si>
  <si>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</si>
  <si>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</si>
  <si>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</si>
  <si>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</si>
  <si>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</si>
  <si>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</si>
  <si>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</si>
  <si>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</si>
  <si>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</si>
  <si>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</si>
  <si>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</si>
  <si>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</si>
  <si>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</si>
  <si>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</si>
  <si>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</si>
  <si>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</si>
  <si>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</si>
  <si>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</si>
  <si>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</si>
  <si>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</si>
  <si>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</si>
  <si>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</si>
  <si>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</si>
  <si>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</si>
  <si>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</si>
  <si>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</si>
  <si>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</si>
  <si>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</si>
  <si>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</si>
  <si>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</si>
  <si>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</si>
  <si>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</si>
  <si>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</si>
  <si>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</si>
  <si>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</si>
  <si>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</si>
  <si>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</si>
  <si>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</si>
  <si>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</si>
  <si>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</si>
  <si>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</si>
  <si>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</si>
  <si>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</si>
  <si>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</si>
  <si>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</si>
  <si>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</si>
  <si>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</si>
  <si>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</si>
  <si>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</si>
  <si>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</si>
  <si>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</si>
  <si>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</si>
  <si>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</si>
  <si>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</si>
  <si>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</si>
  <si>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</si>
  <si>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</si>
  <si>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</si>
  <si>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</si>
  <si>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</si>
  <si>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</si>
  <si>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</si>
  <si>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</si>
  <si>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</si>
  <si>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</si>
  <si>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</si>
  <si>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</si>
  <si>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</si>
  <si>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</si>
  <si>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</si>
  <si>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</si>
  <si>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</si>
  <si>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</si>
  <si>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</si>
  <si>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</si>
  <si>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</si>
  <si>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</si>
  <si>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</si>
  <si>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</si>
  <si>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</si>
  <si>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</si>
  <si>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</si>
  <si>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</si>
  <si>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</si>
  <si>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</si>
  <si>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</si>
  <si>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</si>
  <si>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</si>
  <si>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</si>
  <si>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</si>
  <si>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</si>
  <si>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</si>
  <si>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</si>
  <si>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</si>
  <si>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</si>
  <si>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</si>
  <si>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</si>
  <si>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</si>
  <si>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</si>
  <si>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</si>
  <si>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</si>
  <si>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</si>
  <si>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</si>
  <si>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</si>
  <si>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</si>
  <si>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</si>
  <si>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</si>
  <si>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</si>
  <si>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</si>
  <si>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</si>
  <si>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</si>
  <si>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</si>
  <si>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</si>
  <si>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</si>
  <si>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</si>
  <si>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</si>
  <si>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</si>
  <si>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</si>
  <si>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</si>
  <si>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</si>
  <si>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</si>
  <si>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</si>
  <si>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</si>
  <si>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</si>
  <si>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</si>
  <si>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</si>
  <si>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</si>
  <si>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</si>
  <si>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</si>
  <si>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</si>
  <si>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</si>
  <si>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</si>
  <si>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</si>
  <si>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</si>
  <si>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</si>
  <si>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</si>
  <si>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</si>
  <si>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</si>
  <si>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</si>
  <si>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</si>
  <si>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</si>
  <si>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</si>
  <si>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</si>
  <si>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</si>
  <si>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</si>
  <si>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</si>
  <si>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</si>
  <si>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</si>
  <si>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</si>
  <si>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</si>
  <si>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</si>
  <si>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</si>
  <si>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</si>
  <si>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</si>
  <si>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</si>
  <si>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</si>
  <si>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</si>
  <si>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</si>
  <si>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</si>
  <si>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</si>
  <si>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</si>
  <si>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</si>
  <si>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</si>
  <si>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</si>
  <si>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</si>
  <si>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</si>
  <si>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</si>
  <si>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</si>
  <si>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</si>
  <si>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</si>
  <si>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</si>
  <si>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</si>
  <si>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</si>
  <si>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</si>
  <si>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</si>
  <si>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</si>
  <si>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</si>
  <si>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</si>
  <si>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</si>
  <si>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</si>
  <si>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</si>
  <si>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</si>
  <si>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</si>
  <si>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</si>
  <si>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</si>
  <si>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</si>
  <si>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</si>
  <si>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</si>
  <si>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</si>
  <si>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</si>
  <si>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</si>
  <si>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</si>
  <si>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</si>
  <si>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</si>
  <si>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</si>
  <si>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</si>
  <si>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</si>
  <si>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</si>
  <si>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</si>
  <si>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</si>
  <si>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</si>
  <si>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</si>
  <si>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</si>
  <si>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</si>
  <si>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</si>
  <si>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</si>
  <si>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</si>
  <si>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</si>
  <si>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</si>
  <si>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</si>
  <si>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</si>
  <si>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</si>
  <si>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</si>
  <si>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</si>
  <si>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</si>
  <si>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</si>
  <si>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</si>
  <si>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</si>
  <si>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</si>
  <si>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</si>
  <si>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</si>
  <si>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</si>
  <si>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</si>
  <si>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</si>
  <si>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</si>
  <si>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</si>
  <si>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</si>
  <si>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</si>
  <si>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</si>
  <si>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</si>
  <si>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</si>
  <si>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</si>
  <si>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</si>
  <si>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</si>
  <si>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</si>
  <si>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</si>
  <si>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</si>
  <si>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</si>
  <si>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</si>
  <si>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</si>
  <si>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</si>
  <si>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</si>
  <si>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</si>
  <si>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</si>
  <si>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</si>
  <si>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</si>
  <si>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</si>
  <si>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</si>
  <si>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</si>
  <si>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</si>
  <si>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</si>
  <si>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</si>
  <si>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</si>
  <si>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</si>
  <si>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</si>
  <si>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</si>
  <si>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</si>
  <si>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</si>
  <si>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</si>
  <si>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</si>
  <si>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</si>
  <si>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</si>
  <si>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</si>
  <si>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</si>
  <si>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</si>
  <si>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</si>
  <si>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</si>
  <si>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</si>
  <si>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</si>
  <si>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</si>
  <si>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</si>
  <si>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</si>
  <si>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</si>
  <si>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</si>
  <si>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</si>
  <si>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</si>
  <si>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</si>
  <si>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</si>
  <si>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</si>
  <si>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</si>
  <si>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</si>
  <si>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</si>
  <si>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</si>
  <si>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</si>
  <si>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</si>
  <si>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</si>
  <si>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</si>
  <si>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</si>
  <si>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</si>
  <si>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</si>
  <si>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</si>
  <si>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</si>
  <si>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</si>
  <si>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</si>
  <si>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</si>
  <si>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</si>
  <si>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</si>
  <si>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</si>
  <si>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</si>
  <si>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</si>
  <si>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</si>
  <si>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</si>
  <si>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</si>
  <si>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</si>
  <si>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</si>
  <si>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</si>
  <si>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</si>
  <si>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</si>
  <si>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</si>
  <si>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</si>
  <si>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</si>
  <si>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</si>
  <si>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</si>
  <si>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</si>
  <si>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</si>
  <si>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</si>
  <si>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</si>
  <si>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</si>
  <si>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</si>
  <si>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</si>
  <si>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</si>
  <si>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</si>
  <si>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</si>
  <si>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</si>
  <si>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</si>
  <si>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</si>
  <si>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</si>
  <si>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</si>
  <si>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</si>
  <si>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</si>
  <si>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</si>
  <si>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</si>
  <si>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</si>
  <si>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</si>
  <si>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</si>
  <si>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</si>
  <si>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</si>
  <si>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</si>
  <si>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</si>
  <si>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</si>
  <si>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</si>
  <si>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</si>
  <si>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</si>
  <si>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</si>
  <si>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</si>
  <si>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</si>
  <si>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</si>
  <si>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</si>
  <si>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</si>
  <si>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</si>
  <si>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</si>
  <si>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</si>
  <si>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</si>
  <si>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</si>
  <si>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</si>
  <si>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</si>
  <si>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</si>
  <si>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</si>
  <si>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</si>
  <si>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</si>
  <si>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</si>
  <si>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</si>
  <si>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</si>
  <si>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</si>
  <si>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</si>
  <si>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</si>
  <si>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</si>
  <si>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</si>
  <si>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</si>
  <si>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</si>
  <si>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</si>
  <si>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</si>
  <si>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</si>
  <si>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</si>
  <si>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</si>
  <si>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</si>
  <si>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</si>
  <si>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</si>
  <si>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</si>
  <si>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</si>
  <si>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</si>
  <si>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</si>
  <si>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</si>
  <si>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</si>
  <si>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</si>
  <si>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</si>
  <si>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</si>
  <si>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</si>
  <si>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</si>
  <si>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</si>
  <si>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</si>
  <si>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</si>
  <si>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</si>
  <si>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</si>
  <si>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</si>
  <si>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</si>
  <si>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</si>
  <si>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</si>
  <si>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</si>
  <si>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</si>
  <si>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</si>
  <si>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</si>
  <si>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</si>
  <si>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</si>
  <si>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</si>
  <si>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</si>
  <si>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</si>
  <si>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</si>
  <si>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</si>
  <si>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</si>
  <si>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</si>
  <si>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</si>
  <si>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</si>
  <si>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</si>
  <si>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</si>
  <si>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</si>
  <si>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</si>
  <si>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</si>
  <si>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</si>
  <si>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</si>
  <si>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</si>
  <si>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</si>
  <si>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</si>
  <si>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</si>
  <si>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</si>
  <si>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</si>
  <si>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</si>
  <si>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</si>
  <si>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</si>
  <si>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</si>
  <si>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</si>
  <si>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</si>
  <si>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</si>
  <si>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</si>
  <si>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</si>
  <si>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</si>
  <si>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</si>
  <si>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</si>
  <si>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</si>
  <si>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</si>
  <si>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</si>
  <si>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</si>
  <si>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</si>
  <si>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</si>
  <si>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</si>
  <si>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</si>
  <si>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</si>
  <si>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</si>
  <si>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</si>
  <si>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</si>
  <si>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</si>
  <si>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</si>
  <si>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</si>
  <si>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</si>
  <si>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</si>
  <si>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</si>
  <si>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</si>
  <si>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</si>
  <si>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</si>
  <si>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</si>
  <si>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</si>
  <si>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</si>
  <si>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</si>
  <si>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</si>
  <si>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</si>
  <si>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</si>
  <si>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</si>
  <si>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</si>
  <si>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</si>
  <si>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</si>
  <si>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</si>
  <si>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</si>
  <si>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</si>
  <si>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</si>
  <si>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</si>
  <si>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</si>
  <si>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</si>
  <si>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</si>
  <si>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</si>
  <si>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</si>
  <si>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</si>
  <si>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</si>
  <si>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</si>
  <si>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</si>
  <si>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</si>
  <si>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</si>
  <si>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</si>
  <si>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</si>
  <si>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</si>
  <si>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</si>
  <si>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</si>
  <si>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</si>
  <si>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</si>
  <si>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</si>
  <si>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</si>
  <si>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</si>
  <si>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</si>
  <si>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</si>
  <si>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</si>
  <si>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</si>
  <si>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</si>
  <si>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</si>
  <si>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</si>
  <si>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</si>
  <si>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</si>
  <si>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</si>
  <si>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</si>
  <si>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</si>
  <si>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</si>
  <si>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</si>
  <si>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</si>
  <si>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</si>
  <si>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</si>
  <si>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</si>
  <si>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</si>
  <si>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</si>
  <si>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</si>
  <si>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</si>
  <si>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</si>
  <si>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</si>
  <si>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</si>
  <si>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</si>
  <si>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</si>
  <si>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</si>
  <si>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</si>
  <si>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</si>
  <si>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</si>
  <si>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</si>
  <si>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</si>
  <si>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</si>
  <si>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</si>
  <si>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</si>
  <si>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</si>
  <si>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</si>
  <si>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</si>
  <si>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</si>
  <si>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</si>
  <si>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</si>
  <si>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</si>
  <si>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</si>
  <si>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</si>
  <si>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</si>
  <si>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</si>
  <si>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</si>
  <si>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</si>
  <si>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</si>
  <si>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</si>
  <si>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</si>
  <si>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</si>
  <si>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</si>
  <si>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</si>
  <si>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</si>
  <si>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</si>
  <si>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</si>
  <si>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</si>
  <si>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</si>
  <si>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</si>
  <si>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</si>
  <si>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</si>
  <si>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</si>
  <si>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</si>
  <si>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</si>
  <si>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</si>
  <si>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</si>
  <si>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</si>
  <si>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</si>
  <si>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</si>
  <si>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</si>
  <si>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</si>
  <si>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</si>
  <si>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</si>
  <si>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</si>
  <si>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</si>
  <si>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</si>
  <si>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</si>
  <si>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</si>
  <si>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</si>
  <si>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</si>
  <si>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</si>
  <si>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</si>
  <si>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</si>
  <si>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</si>
  <si>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</si>
  <si>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</si>
  <si>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</si>
  <si>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</si>
  <si>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</si>
  <si>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</si>
  <si>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</si>
  <si>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</si>
  <si>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</si>
  <si>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</si>
  <si>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</si>
  <si>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</si>
  <si>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</si>
  <si>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</si>
  <si>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</si>
  <si>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</si>
  <si>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</si>
  <si>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</si>
  <si>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</si>
  <si>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</si>
  <si>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</si>
  <si>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</si>
  <si>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</si>
  <si>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</si>
  <si>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</si>
  <si>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</si>
  <si>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</si>
  <si>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</si>
  <si>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</si>
  <si>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</si>
  <si>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</si>
  <si>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</si>
  <si>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</si>
  <si>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</si>
  <si>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</si>
  <si>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</si>
  <si>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</si>
  <si>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</si>
  <si>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</si>
  <si>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</si>
  <si>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</si>
  <si>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</si>
  <si>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</si>
  <si>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</si>
  <si>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</si>
  <si>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</si>
  <si>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</si>
  <si>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</si>
  <si>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</si>
  <si>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</si>
  <si>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</si>
  <si>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</si>
  <si>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</si>
  <si>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</si>
  <si>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</si>
  <si>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</si>
  <si>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</si>
  <si>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</si>
  <si>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</si>
  <si>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</si>
  <si>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</si>
  <si>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</si>
  <si>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</si>
  <si>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</si>
  <si>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</si>
  <si>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</si>
  <si>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</si>
  <si>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</si>
  <si>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</si>
  <si>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</si>
  <si>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</si>
  <si>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</si>
  <si>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</si>
  <si>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</si>
  <si>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</si>
  <si>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</si>
  <si>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</si>
  <si>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</si>
  <si>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</si>
  <si>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</si>
  <si>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</si>
  <si>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</si>
  <si>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</si>
  <si>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</si>
  <si>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</si>
  <si>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</si>
  <si>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</si>
  <si>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</si>
  <si>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</si>
  <si>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</si>
  <si>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</si>
  <si>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</si>
  <si>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</si>
  <si>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</si>
  <si>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</si>
  <si>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</si>
  <si>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</si>
  <si>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</si>
  <si>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</si>
  <si>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</si>
  <si>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</si>
  <si>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</si>
  <si>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</si>
  <si>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</si>
  <si>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</si>
  <si>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</si>
  <si>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</si>
  <si>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</si>
  <si>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</si>
  <si>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</si>
  <si>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</si>
  <si>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</si>
  <si>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</si>
  <si>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</si>
  <si>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</si>
  <si>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</si>
  <si>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</si>
  <si>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</si>
  <si>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</si>
  <si>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</si>
  <si>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</si>
  <si>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</si>
  <si>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</si>
  <si>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</si>
  <si>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</si>
  <si>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</si>
  <si>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</si>
  <si>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</si>
  <si>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</si>
  <si>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</si>
  <si>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</si>
  <si>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</si>
  <si>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</si>
  <si>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</si>
  <si>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</si>
  <si>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</si>
  <si>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</si>
  <si>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</si>
  <si>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</si>
  <si>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</si>
  <si>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</si>
  <si>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</si>
  <si>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</si>
  <si>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</si>
  <si>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</si>
  <si>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</si>
  <si>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</si>
  <si>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</si>
  <si>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</si>
  <si>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</si>
  <si>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</si>
  <si>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</si>
  <si>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</si>
  <si>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</si>
  <si>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</si>
  <si>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</si>
  <si>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</si>
  <si>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</si>
  <si>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</si>
  <si>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</si>
  <si>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</si>
  <si>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</si>
  <si>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</si>
  <si>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</si>
  <si>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</si>
  <si>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</si>
  <si>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</si>
  <si>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</si>
  <si>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</si>
  <si>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</si>
  <si>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</si>
  <si>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</si>
  <si>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</si>
  <si>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</si>
  <si>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</si>
  <si>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</si>
  <si>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</si>
  <si>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</si>
  <si>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</si>
  <si>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</si>
  <si>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</si>
  <si>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</si>
  <si>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</si>
  <si>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</si>
  <si>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</si>
  <si>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</si>
  <si>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</si>
  <si>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</si>
  <si>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</si>
  <si>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</si>
  <si>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</si>
  <si>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</si>
  <si>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</si>
  <si>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</si>
  <si>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</si>
  <si>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</si>
  <si>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</si>
  <si>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</si>
  <si>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</si>
  <si>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</si>
  <si>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</si>
  <si>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</si>
  <si>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</si>
  <si>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</si>
  <si>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</si>
  <si>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</si>
  <si>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</si>
  <si>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</si>
  <si>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</si>
  <si>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</si>
  <si>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</si>
  <si>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</si>
  <si>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</si>
  <si>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</si>
  <si>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</si>
  <si>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</si>
  <si>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</si>
  <si>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</si>
  <si>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</si>
  <si>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</si>
  <si>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</si>
  <si>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</si>
  <si>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</si>
  <si>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</si>
  <si>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</si>
  <si>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</si>
  <si>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</si>
  <si>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</si>
  <si>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</si>
  <si>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</si>
  <si>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</si>
  <si>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</si>
  <si>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</si>
  <si>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</si>
  <si>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</si>
  <si>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</si>
  <si>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</si>
  <si>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</si>
  <si>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</si>
  <si>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</si>
  <si>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</si>
  <si>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</si>
  <si>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</si>
  <si>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</si>
  <si>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</si>
  <si>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</si>
  <si>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</si>
  <si>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</si>
  <si>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</si>
  <si>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</si>
  <si>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</si>
  <si>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</si>
  <si>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</si>
  <si>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</si>
  <si>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</si>
  <si>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</si>
  <si>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</si>
  <si>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</si>
  <si>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</si>
  <si>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</si>
  <si>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</si>
  <si>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</si>
  <si>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</si>
  <si>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</si>
  <si>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</si>
  <si>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</si>
  <si>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</si>
  <si>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</si>
  <si>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</si>
  <si>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</si>
  <si>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</si>
  <si>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</si>
  <si>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</si>
  <si>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</si>
  <si>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</si>
  <si>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</si>
  <si>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</si>
  <si>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</si>
  <si>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</si>
  <si>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</si>
  <si>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</si>
  <si>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</si>
  <si>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</si>
  <si>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</si>
  <si>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</si>
  <si>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</si>
  <si>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</si>
  <si>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</si>
  <si>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</si>
  <si>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</si>
  <si>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</si>
  <si>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</si>
  <si>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</si>
  <si>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</si>
  <si>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</si>
  <si>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</si>
  <si>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</si>
  <si>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</si>
  <si>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</si>
  <si>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</si>
  <si>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</si>
  <si>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</si>
  <si>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</si>
  <si>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</si>
  <si>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</si>
  <si>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</si>
  <si>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</si>
  <si>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</si>
  <si>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</si>
  <si>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</si>
  <si>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</si>
  <si>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</si>
  <si>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</si>
  <si>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</si>
  <si>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</si>
  <si>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</si>
  <si>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</si>
  <si>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</si>
  <si>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</si>
  <si>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</si>
  <si>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</si>
  <si>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</si>
  <si>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</si>
  <si>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</si>
  <si>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</si>
  <si>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</si>
  <si>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</si>
  <si>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</si>
  <si>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</si>
  <si>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</si>
  <si>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</si>
  <si>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</si>
  <si>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</si>
  <si>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</si>
  <si>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</si>
  <si>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</si>
  <si>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</si>
  <si>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</si>
  <si>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</si>
  <si>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</si>
  <si>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</si>
  <si>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</si>
  <si>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</si>
  <si>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</si>
  <si>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</si>
  <si>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</si>
  <si>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</si>
  <si>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</si>
  <si>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</si>
  <si>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</si>
  <si>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</si>
  <si>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</si>
  <si>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</si>
  <si>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</si>
  <si>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</si>
  <si>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</si>
  <si>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</si>
  <si>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</si>
  <si>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</si>
  <si>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</si>
  <si>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</si>
  <si>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</si>
  <si>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</si>
  <si>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</si>
  <si>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</si>
  <si>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</si>
  <si>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</si>
  <si>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</si>
  <si>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</si>
  <si>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</si>
  <si>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</si>
  <si>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</si>
  <si>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</si>
  <si>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</si>
  <si>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</si>
  <si>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</si>
  <si>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</si>
  <si>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</si>
  <si>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</si>
  <si>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</si>
  <si>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</si>
  <si>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</si>
  <si>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</si>
  <si>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</si>
  <si>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</si>
  <si>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</si>
  <si>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</si>
  <si>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</si>
  <si>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</si>
  <si>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</si>
  <si>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</si>
  <si>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</si>
  <si>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</si>
  <si>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</si>
  <si>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</si>
  <si>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</si>
  <si>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</si>
  <si>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</si>
  <si>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</si>
  <si>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</si>
  <si>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</si>
  <si>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</si>
  <si>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</si>
  <si>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</si>
  <si>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</si>
  <si>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</si>
  <si>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</si>
  <si>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</si>
  <si>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</si>
  <si>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</si>
  <si>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</si>
  <si>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</si>
  <si>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</si>
  <si>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</si>
  <si>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</si>
  <si>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</si>
  <si>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</si>
  <si>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</si>
  <si>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</si>
  <si>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</si>
  <si>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</si>
  <si>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</si>
  <si>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</si>
  <si>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</si>
  <si>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</si>
  <si>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</si>
  <si>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</si>
  <si>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</si>
  <si>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</si>
  <si>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</si>
  <si>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</si>
  <si>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</si>
  <si>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</si>
  <si>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</si>
  <si>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</si>
  <si>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</si>
  <si>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</si>
  <si>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</si>
  <si>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</si>
  <si>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</si>
  <si>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</si>
  <si>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</si>
  <si>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</si>
  <si>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</si>
  <si>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</si>
  <si>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</si>
  <si>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</si>
  <si>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</si>
  <si>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</si>
  <si>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</si>
  <si>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</si>
  <si>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</si>
  <si>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</si>
  <si>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</si>
  <si>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</si>
  <si>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</si>
  <si>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</si>
  <si>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</si>
  <si>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</si>
  <si>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</si>
  <si>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</si>
  <si>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</si>
  <si>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</si>
  <si>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</si>
  <si>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</si>
  <si>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</si>
  <si>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</si>
  <si>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</si>
  <si>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</si>
  <si>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</si>
  <si>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</si>
  <si>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</si>
  <si>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</si>
  <si>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</si>
  <si>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</si>
  <si>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</si>
  <si>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</si>
  <si>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</si>
  <si>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</si>
  <si>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</si>
  <si>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</si>
  <si>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</si>
  <si>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</si>
  <si>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</si>
  <si>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</si>
  <si>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</si>
  <si>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</si>
  <si>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</si>
  <si>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</si>
  <si>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</si>
  <si>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</si>
  <si>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</si>
  <si>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</si>
  <si>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</si>
  <si>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</si>
  <si>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</si>
  <si>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</si>
  <si>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</si>
  <si>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</si>
  <si>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</si>
  <si>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</si>
  <si>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</si>
  <si>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</si>
  <si>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</si>
  <si>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</si>
  <si>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</si>
  <si>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</si>
  <si>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</si>
  <si>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</si>
  <si>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</si>
  <si>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</si>
  <si>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</si>
  <si>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</si>
  <si>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</si>
  <si>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</si>
  <si>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</si>
  <si>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</si>
  <si>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</si>
  <si>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</si>
  <si>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</si>
  <si>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</si>
  <si>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</si>
  <si>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</si>
  <si>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</si>
  <si>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</si>
  <si>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</si>
  <si>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</si>
  <si>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</si>
  <si>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</si>
  <si>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</si>
  <si>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</si>
  <si>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</si>
  <si>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</si>
  <si>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</si>
  <si>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</si>
  <si>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</si>
  <si>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</si>
  <si>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</si>
  <si>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</si>
  <si>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</si>
  <si>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</si>
  <si>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</si>
  <si>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</si>
  <si>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</si>
  <si>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</si>
  <si>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</si>
  <si>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</si>
  <si>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</si>
  <si>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</si>
  <si>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</si>
  <si>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</si>
  <si>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</si>
  <si>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</si>
  <si>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</si>
  <si>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</si>
  <si>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</si>
  <si>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</si>
  <si>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</si>
  <si>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</si>
  <si>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</si>
  <si>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</si>
  <si>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</si>
  <si>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</si>
  <si>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</si>
  <si>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</si>
  <si>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</si>
  <si>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</si>
  <si>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</si>
  <si>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</si>
  <si>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</si>
  <si>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</si>
  <si>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</si>
  <si>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</si>
  <si>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</si>
  <si>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</si>
  <si>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</si>
  <si>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</si>
  <si>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</si>
  <si>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</si>
  <si>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</si>
  <si>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</si>
  <si>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</si>
  <si>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</si>
  <si>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</si>
  <si>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</si>
  <si>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</si>
  <si>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</si>
  <si>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</si>
  <si>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</si>
  <si>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</si>
  <si>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</si>
  <si>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</si>
  <si>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</si>
  <si>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</si>
  <si>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</si>
  <si>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</si>
  <si>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</si>
  <si>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</si>
  <si>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</si>
  <si>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</si>
  <si>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</si>
  <si>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</si>
  <si>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</si>
  <si>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</si>
  <si>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</si>
  <si>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</si>
  <si>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</si>
  <si>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</si>
  <si>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</si>
  <si>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</si>
  <si>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</si>
  <si>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</si>
  <si>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</si>
  <si>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</si>
  <si>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</si>
  <si>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</si>
  <si>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</si>
  <si>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</si>
  <si>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</si>
  <si>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</si>
  <si>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</si>
  <si>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</si>
  <si>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</si>
  <si>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</si>
  <si>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</si>
  <si>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</si>
  <si>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</si>
  <si>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</si>
  <si>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</si>
  <si>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</si>
  <si>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</si>
  <si>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</si>
  <si>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</si>
  <si>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</si>
  <si>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</si>
  <si>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</si>
  <si>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</si>
  <si>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</si>
  <si>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</si>
  <si>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</si>
  <si>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</si>
  <si>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</si>
  <si>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</si>
  <si>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</si>
  <si>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</si>
  <si>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</si>
  <si>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</si>
  <si>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</si>
  <si>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</si>
  <si>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</si>
  <si>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</si>
  <si>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</si>
  <si>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</si>
  <si>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</si>
  <si>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</si>
  <si>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</si>
  <si>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</si>
  <si>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</si>
  <si>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</si>
  <si>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</si>
  <si>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</si>
  <si>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</si>
  <si>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</si>
  <si>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</si>
  <si>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</si>
  <si>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</si>
  <si>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</si>
  <si>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</si>
  <si>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</si>
  <si>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</si>
  <si>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</si>
  <si>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</si>
  <si>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</si>
  <si>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</si>
  <si>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</si>
  <si>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</si>
  <si>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</si>
  <si>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</si>
  <si>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</si>
  <si>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</si>
  <si>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</si>
  <si>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</si>
  <si>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</si>
  <si>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</si>
  <si>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</si>
  <si>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</si>
  <si>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</si>
  <si>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</si>
  <si>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</si>
  <si>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</si>
  <si>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</si>
  <si>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</si>
  <si>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</si>
  <si>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</si>
  <si>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</si>
  <si>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</si>
  <si>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</si>
  <si>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</si>
  <si>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</si>
  <si>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</si>
  <si>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</si>
  <si>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</si>
  <si>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</si>
  <si>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</si>
  <si>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</si>
  <si>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</si>
  <si>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</si>
  <si>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</si>
  <si>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</si>
  <si>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</si>
  <si>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</si>
  <si>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</si>
  <si>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</si>
  <si>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</si>
  <si>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</si>
  <si>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</si>
  <si>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</si>
  <si>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</si>
  <si>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</si>
  <si>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</si>
  <si>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</si>
  <si>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</si>
  <si>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</si>
  <si>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</si>
  <si>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</si>
  <si>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</si>
  <si>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</si>
  <si>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</si>
  <si>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</si>
  <si>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</si>
  <si>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</si>
  <si>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</si>
  <si>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</si>
  <si>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</si>
  <si>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</si>
  <si>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</si>
  <si>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</si>
  <si>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</si>
  <si>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</si>
  <si>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</si>
  <si>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</si>
  <si>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</si>
  <si>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</si>
  <si>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</si>
  <si>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</si>
  <si>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</si>
  <si>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</si>
  <si>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</si>
  <si>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</si>
  <si>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</si>
  <si>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</si>
  <si>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</si>
  <si>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</si>
  <si>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</si>
  <si>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</si>
  <si>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</si>
  <si>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</si>
  <si>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</si>
  <si>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</si>
  <si>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</si>
  <si>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</si>
  <si>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</si>
  <si>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</si>
  <si>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</si>
  <si>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</si>
  <si>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</si>
  <si>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</si>
  <si>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</si>
  <si>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</si>
  <si>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</si>
  <si>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</si>
  <si>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</si>
  <si>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</si>
  <si>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</si>
  <si>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</si>
  <si>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</si>
  <si>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</si>
  <si>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</si>
  <si>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</si>
  <si>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</si>
  <si>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</si>
  <si>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</si>
  <si>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</si>
  <si>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</si>
  <si>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</si>
  <si>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</si>
  <si>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</si>
  <si>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</si>
  <si>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</si>
  <si>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</si>
  <si>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</si>
  <si>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</si>
  <si>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</si>
  <si>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</si>
  <si>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</si>
  <si>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</si>
  <si>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</si>
  <si>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</si>
  <si>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</si>
  <si>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</si>
  <si>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</si>
  <si>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</si>
  <si>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</si>
  <si>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</si>
  <si>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</si>
  <si>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</si>
  <si>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</si>
  <si>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</si>
  <si>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</si>
  <si>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</si>
  <si>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</si>
  <si>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</si>
  <si>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</si>
  <si>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</si>
  <si>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</si>
  <si>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</si>
  <si>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</si>
  <si>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</si>
  <si>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</si>
  <si>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</si>
  <si>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</si>
  <si>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</si>
  <si>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</si>
  <si>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</si>
  <si>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</si>
  <si>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</si>
  <si>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</si>
  <si>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</si>
  <si>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</si>
  <si>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</si>
  <si>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</si>
  <si>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</si>
  <si>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</si>
  <si>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</si>
  <si>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</si>
  <si>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</si>
  <si>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</si>
  <si>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</si>
  <si>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</si>
  <si>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</si>
  <si>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</si>
  <si>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</si>
  <si>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</si>
  <si>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</si>
  <si>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</si>
  <si>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</si>
  <si>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</si>
  <si>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</si>
  <si>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</si>
  <si>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</si>
  <si>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</si>
  <si>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</si>
  <si>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</si>
  <si>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</si>
  <si>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</si>
  <si>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</si>
  <si>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</si>
  <si>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</si>
  <si>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</si>
  <si>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</si>
  <si>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</si>
  <si>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</si>
  <si>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</si>
  <si>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</si>
  <si>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</si>
  <si>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</si>
  <si>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</si>
  <si>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</si>
  <si>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</si>
  <si>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</si>
  <si>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</si>
  <si>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</si>
  <si>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</si>
  <si>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</si>
  <si>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</si>
  <si>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</si>
  <si>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</si>
  <si>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</si>
  <si>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</si>
  <si>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</si>
  <si>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</si>
  <si>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</si>
  <si>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</si>
  <si>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</si>
  <si>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</si>
  <si>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</si>
  <si>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</si>
  <si>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</si>
  <si>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</si>
  <si>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</si>
  <si>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</si>
  <si>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</si>
  <si>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</si>
  <si>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</si>
  <si>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</si>
  <si>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</si>
  <si>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</si>
  <si>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</si>
  <si>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</si>
  <si>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</si>
  <si>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</si>
  <si>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</si>
  <si>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</si>
  <si>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</si>
  <si>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</si>
  <si>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</si>
  <si>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</si>
  <si>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</si>
  <si>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</si>
  <si>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</si>
  <si>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</si>
  <si>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</si>
  <si>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</si>
  <si>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</si>
  <si>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</si>
  <si>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</si>
  <si>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</si>
  <si>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</si>
  <si>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</si>
  <si>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</si>
  <si>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</si>
  <si>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</si>
  <si>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</si>
  <si>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</si>
  <si>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</si>
  <si>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</si>
  <si>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</si>
  <si>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</si>
  <si>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</si>
  <si>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</si>
  <si>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</si>
  <si>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</si>
  <si>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</si>
  <si>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</si>
  <si>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</si>
  <si>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</si>
  <si>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</si>
  <si>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</si>
  <si>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</si>
  <si>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</si>
  <si>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</si>
  <si>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</si>
  <si>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</si>
  <si>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</si>
  <si>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</si>
  <si>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</si>
  <si>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</si>
  <si>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</si>
  <si>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</si>
  <si>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</si>
  <si>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</si>
  <si>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</si>
  <si>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</si>
  <si>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</si>
  <si>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</si>
  <si>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</si>
  <si>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</si>
  <si>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</si>
  <si>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</si>
  <si>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</si>
  <si>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</si>
  <si>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</si>
  <si>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</si>
  <si>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</si>
  <si>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</si>
  <si>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</si>
  <si>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</si>
  <si>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</si>
  <si>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</si>
  <si>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</si>
  <si>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</si>
  <si>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</si>
  <si>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</si>
  <si>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</si>
  <si>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</si>
  <si>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</si>
  <si>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</si>
  <si>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</si>
  <si>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</si>
  <si>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</si>
  <si>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</si>
  <si>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</si>
  <si>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</si>
  <si>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</si>
  <si>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</si>
  <si>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</si>
  <si>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</si>
  <si>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</si>
  <si>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</si>
  <si>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</si>
  <si>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</si>
  <si>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</si>
  <si>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</si>
  <si>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</si>
  <si>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</si>
  <si>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</si>
  <si>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</si>
  <si>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</si>
  <si>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</si>
  <si>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</si>
  <si>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</si>
  <si>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</si>
  <si>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</si>
  <si>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</si>
  <si>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</si>
  <si>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</si>
  <si>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</si>
  <si>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</si>
  <si>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</si>
  <si>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</si>
  <si>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</si>
  <si>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</si>
  <si>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</si>
  <si>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</si>
  <si>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</si>
  <si>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</si>
  <si>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</si>
  <si>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</si>
  <si>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</si>
  <si>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</si>
  <si>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</si>
  <si>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</si>
  <si>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</si>
  <si>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</si>
  <si>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</si>
  <si>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</si>
  <si>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</si>
  <si>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</si>
  <si>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</si>
  <si>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</si>
  <si>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</si>
  <si>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</si>
  <si>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</si>
  <si>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</si>
  <si>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</si>
  <si>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</si>
  <si>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</si>
  <si>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</si>
  <si>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</si>
  <si>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</si>
  <si>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</si>
  <si>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</si>
  <si>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</si>
  <si>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</si>
  <si>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</si>
  <si>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</si>
  <si>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</si>
  <si>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</si>
  <si>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</si>
  <si>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</si>
  <si>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</si>
  <si>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</si>
  <si>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</si>
  <si>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</si>
  <si>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</si>
  <si>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</si>
  <si>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</si>
  <si>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</si>
  <si>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</si>
  <si>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</si>
  <si>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</si>
  <si>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</si>
  <si>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</si>
  <si>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</si>
  <si>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</si>
  <si>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</si>
  <si>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</si>
  <si>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</si>
  <si>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</si>
  <si>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</si>
  <si>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</si>
  <si>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</si>
  <si>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</si>
  <si>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</si>
  <si>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</si>
  <si>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</si>
  <si>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</si>
  <si>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</si>
  <si>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</si>
  <si>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</si>
  <si>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</si>
  <si>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</si>
  <si>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</si>
  <si>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</si>
  <si>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</si>
  <si>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</si>
  <si>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</si>
  <si>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</si>
  <si>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</si>
  <si>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</si>
  <si>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</si>
  <si>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</si>
  <si>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</si>
  <si>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</si>
  <si>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</si>
  <si>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</si>
  <si>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</si>
  <si>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</si>
  <si>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</si>
  <si>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</si>
  <si>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</si>
  <si>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</si>
  <si>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</si>
  <si>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</si>
  <si>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</si>
  <si>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</si>
  <si>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</si>
  <si>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</si>
  <si>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</si>
  <si>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</si>
  <si>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</si>
  <si>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</si>
  <si>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</si>
  <si>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</si>
  <si>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</si>
  <si>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</si>
  <si>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</si>
  <si>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</si>
  <si>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</si>
  <si>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</si>
  <si>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</si>
  <si>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</si>
  <si>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</si>
  <si>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</si>
  <si>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</si>
  <si>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</si>
  <si>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</si>
  <si>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</si>
  <si>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</si>
  <si>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</si>
  <si>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</si>
  <si>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</si>
  <si>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</si>
  <si>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</si>
  <si>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</si>
  <si>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</si>
  <si>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</si>
  <si>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</si>
  <si>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</si>
  <si>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</si>
  <si>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</si>
  <si>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</si>
  <si>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</si>
  <si>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</si>
  <si>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</si>
  <si>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</si>
  <si>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</si>
  <si>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</si>
  <si>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</si>
  <si>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</si>
  <si>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</si>
  <si>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</si>
  <si>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</si>
  <si>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</si>
  <si>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</si>
  <si>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</si>
  <si>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</si>
  <si>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</si>
  <si>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</si>
  <si>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</si>
  <si>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</si>
  <si>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</si>
  <si>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</si>
  <si>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</si>
  <si>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</si>
  <si>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</si>
  <si>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</si>
  <si>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</si>
  <si>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</si>
  <si>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</si>
  <si>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</si>
  <si>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</si>
  <si>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</si>
  <si>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</si>
  <si>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</si>
  <si>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</si>
  <si>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</si>
  <si>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</si>
  <si>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</si>
  <si>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</si>
  <si>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</si>
  <si>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</si>
  <si>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</si>
  <si>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</si>
  <si>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</si>
  <si>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</si>
  <si>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</si>
  <si>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</si>
  <si>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</si>
  <si>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</si>
  <si>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</si>
  <si>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</si>
  <si>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</si>
  <si>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</si>
  <si>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</si>
  <si>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</si>
  <si>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</si>
  <si>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</si>
  <si>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</si>
  <si>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</si>
  <si>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</si>
  <si>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</si>
  <si>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</si>
  <si>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</si>
  <si>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</si>
  <si>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</si>
  <si>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</si>
  <si>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</si>
  <si>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</si>
  <si>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</si>
  <si>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</si>
  <si>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</si>
  <si>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</si>
  <si>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</si>
  <si>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</si>
  <si>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</si>
  <si>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</si>
  <si>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</si>
  <si>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</si>
  <si>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</si>
  <si>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</si>
  <si>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</si>
  <si>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</si>
  <si>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</si>
  <si>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</si>
  <si>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</si>
  <si>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</si>
  <si>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</si>
  <si>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</si>
  <si>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</si>
  <si>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</si>
  <si>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</si>
  <si>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</si>
  <si>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</si>
  <si>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</si>
  <si>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</si>
  <si>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</si>
  <si>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</si>
  <si>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</si>
  <si>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</si>
  <si>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</si>
  <si>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</si>
  <si>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</si>
  <si>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</si>
  <si>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</si>
  <si>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</si>
  <si>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</si>
  <si>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</si>
  <si>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</si>
  <si>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</si>
  <si>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</si>
  <si>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</si>
  <si>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</si>
  <si>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</si>
  <si>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</si>
  <si>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</si>
  <si>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</si>
  <si>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</si>
  <si>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</si>
  <si>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</si>
  <si>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</si>
  <si>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</si>
  <si>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</si>
  <si>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</si>
  <si>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</si>
  <si>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</si>
  <si>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</si>
  <si>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</si>
  <si>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</si>
  <si>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</si>
  <si>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</si>
  <si>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</si>
  <si>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</si>
  <si>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</si>
  <si>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</si>
  <si>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</si>
  <si>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</si>
  <si>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</si>
  <si>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</si>
  <si>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</si>
  <si>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</si>
  <si>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</si>
  <si>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</si>
  <si>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</si>
  <si>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</si>
  <si>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</si>
  <si>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</si>
  <si>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</si>
  <si>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</si>
  <si>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</si>
  <si>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</si>
  <si>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</si>
  <si>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</si>
  <si>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</si>
  <si>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</si>
  <si>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</si>
  <si>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</si>
  <si>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</si>
  <si>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</si>
  <si>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</si>
  <si>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</si>
  <si>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</si>
  <si>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</si>
  <si>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</si>
  <si>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</si>
  <si>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</si>
  <si>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</si>
  <si>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</si>
  <si>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</si>
  <si>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</si>
  <si>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</si>
  <si>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</si>
  <si>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</si>
  <si>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</si>
  <si>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</si>
  <si>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</si>
  <si>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</si>
  <si>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</si>
  <si>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</si>
  <si>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</si>
  <si>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</si>
  <si>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</si>
  <si>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</si>
  <si>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</si>
  <si>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</si>
  <si>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</si>
  <si>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</si>
  <si>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</si>
  <si>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</si>
  <si>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</si>
  <si>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</si>
  <si>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</si>
  <si>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</si>
  <si>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</si>
  <si>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</si>
  <si>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</si>
  <si>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</si>
  <si>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</si>
  <si>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</si>
  <si>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</si>
  <si>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</si>
  <si>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</si>
  <si>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</si>
  <si>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</si>
  <si>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</si>
  <si>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</si>
  <si>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</si>
  <si>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</si>
  <si>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</si>
  <si>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</si>
  <si>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</si>
  <si>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</si>
  <si>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</si>
  <si>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</si>
  <si>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</si>
  <si>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</si>
  <si>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</si>
  <si>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</si>
  <si>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</si>
  <si>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</si>
  <si>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</si>
  <si>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</si>
  <si>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</si>
  <si>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</si>
  <si>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</si>
  <si>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</si>
  <si>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</si>
  <si>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</si>
  <si>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</si>
  <si>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</si>
  <si>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</si>
  <si>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</si>
  <si>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</si>
  <si>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</si>
  <si>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</si>
  <si>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</si>
  <si>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</si>
  <si>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</si>
  <si>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</si>
  <si>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</si>
  <si>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</si>
  <si>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</si>
  <si>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</si>
  <si>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</si>
  <si>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</si>
  <si>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</si>
  <si>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</si>
  <si>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</si>
  <si>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</si>
  <si>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</si>
  <si>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</si>
  <si>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</si>
  <si>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</si>
  <si>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</si>
  <si>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</si>
  <si>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</si>
  <si>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</si>
  <si>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</si>
  <si>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</si>
  <si>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</si>
  <si>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</si>
  <si>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</si>
  <si>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</si>
  <si>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</si>
  <si>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</si>
  <si>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</si>
  <si>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</si>
  <si>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</si>
  <si>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</si>
  <si>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</si>
  <si>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</si>
  <si>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</si>
  <si>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</si>
  <si>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</si>
  <si>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</si>
  <si>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</si>
  <si>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</si>
  <si>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</si>
  <si>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</si>
  <si>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</si>
  <si>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</si>
  <si>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</si>
  <si>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</si>
  <si>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</si>
  <si>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</si>
  <si>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</si>
  <si>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</si>
  <si>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</si>
  <si>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</si>
  <si>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</si>
  <si>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</si>
  <si>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</si>
  <si>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</si>
  <si>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</si>
  <si>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</si>
  <si>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</si>
  <si>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</si>
  <si>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</si>
  <si>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</si>
  <si>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</si>
  <si>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</si>
  <si>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</si>
  <si>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</si>
  <si>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</si>
  <si>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</si>
  <si>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</si>
  <si>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</si>
  <si>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</si>
  <si>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</si>
  <si>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</si>
  <si>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</si>
  <si>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</si>
  <si>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</si>
  <si>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</si>
  <si>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</si>
  <si>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</si>
  <si>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</si>
  <si>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</si>
  <si>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</si>
  <si>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</si>
  <si>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</si>
  <si>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</si>
  <si>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</si>
  <si>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</si>
  <si>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</si>
  <si>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</si>
  <si>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</si>
  <si>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</si>
  <si>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</si>
  <si>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</si>
  <si>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</si>
  <si>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</si>
  <si>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</si>
  <si>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</si>
  <si>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</si>
  <si>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</si>
  <si>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</si>
  <si>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</si>
  <si>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</si>
  <si>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</si>
  <si>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</si>
  <si>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</si>
  <si>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</si>
  <si>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</si>
  <si>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</si>
  <si>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</si>
  <si>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</si>
  <si>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</si>
  <si>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</si>
  <si>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</si>
  <si>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</si>
  <si>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</si>
  <si>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</si>
  <si>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</si>
  <si>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</si>
  <si>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</si>
  <si>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</si>
  <si>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</si>
  <si>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</si>
  <si>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</si>
  <si>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</si>
  <si>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</si>
  <si>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</si>
  <si>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</si>
  <si>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</si>
  <si>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</si>
  <si>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</si>
  <si>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</si>
  <si>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</si>
  <si>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</si>
  <si>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</si>
  <si>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</si>
  <si>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</si>
  <si>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</si>
  <si>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</si>
  <si>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</si>
  <si>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</si>
  <si>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</si>
  <si>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</si>
  <si>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</si>
  <si>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</si>
  <si>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</si>
  <si>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</si>
  <si>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</si>
  <si>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</si>
  <si>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</si>
  <si>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</si>
  <si>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</si>
  <si>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</si>
  <si>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</si>
  <si>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</si>
  <si>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</si>
  <si>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</si>
  <si>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</si>
  <si>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</si>
  <si>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</si>
  <si>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</si>
  <si>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</si>
  <si>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</si>
  <si>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</si>
  <si>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</si>
  <si>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</si>
  <si>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</si>
  <si>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</si>
  <si>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</si>
  <si>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</si>
  <si>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</si>
  <si>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</si>
  <si>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</si>
  <si>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</si>
  <si>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</si>
  <si>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</si>
  <si>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</si>
  <si>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</si>
  <si>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</si>
  <si>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</si>
  <si>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</si>
  <si>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</si>
  <si>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</si>
  <si>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</si>
  <si>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</si>
  <si>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</si>
  <si>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</si>
  <si>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</si>
  <si>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</si>
  <si>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</si>
  <si>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</si>
  <si>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</si>
  <si>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</si>
  <si>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</si>
  <si>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</si>
  <si>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</si>
  <si>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</si>
  <si>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</si>
  <si>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</si>
  <si>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</si>
  <si>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</si>
  <si>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</si>
  <si>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</si>
  <si>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</si>
  <si>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</si>
  <si>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</si>
  <si>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</si>
  <si>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</si>
  <si>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</si>
  <si>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</si>
  <si>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</si>
  <si>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</si>
  <si>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</si>
  <si>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</si>
  <si>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</si>
  <si>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</si>
  <si>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</si>
  <si>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</si>
  <si>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</si>
  <si>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</si>
  <si>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</si>
  <si>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</si>
  <si>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</si>
  <si>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</si>
  <si>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</si>
  <si>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</si>
  <si>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</si>
  <si>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</si>
  <si>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</si>
  <si>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</si>
  <si>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</si>
  <si>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</si>
  <si>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</si>
  <si>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</si>
  <si>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</si>
  <si>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</si>
  <si>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</si>
  <si>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</si>
  <si>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</si>
  <si>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</si>
  <si>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</si>
  <si>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</si>
  <si>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</si>
  <si>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</si>
  <si>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</si>
  <si>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</si>
  <si>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</si>
  <si>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</si>
  <si>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</si>
  <si>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</si>
  <si>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</si>
  <si>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</si>
  <si>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</si>
  <si>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</si>
  <si>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</si>
  <si>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</si>
  <si>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</si>
  <si>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</si>
  <si>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</si>
  <si>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</si>
  <si>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</si>
  <si>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</si>
  <si>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</si>
  <si>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</si>
  <si>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</si>
  <si>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</si>
  <si>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</si>
  <si>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</si>
  <si>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</si>
  <si>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</si>
  <si>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</si>
  <si>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</si>
  <si>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</si>
  <si>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</si>
  <si>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</si>
  <si>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</si>
  <si>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</si>
  <si>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</si>
  <si>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</si>
  <si>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</si>
  <si>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</si>
  <si>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</si>
  <si>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</si>
  <si>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</si>
  <si>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</si>
  <si>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</si>
  <si>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</si>
  <si>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</si>
  <si>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</si>
  <si>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</si>
  <si>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</si>
  <si>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</si>
  <si>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</si>
  <si>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</si>
  <si>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</si>
  <si>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</si>
  <si>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</si>
  <si>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</si>
  <si>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</si>
  <si>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</si>
  <si>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</si>
  <si>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</si>
  <si>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</si>
  <si>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</si>
  <si>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</si>
  <si>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</si>
  <si>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</si>
  <si>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</si>
  <si>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</si>
  <si>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</si>
  <si>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</si>
  <si>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</si>
  <si>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</si>
  <si>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</si>
  <si>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</si>
  <si>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</si>
  <si>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</si>
  <si>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</si>
  <si>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</si>
  <si>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</si>
  <si>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</si>
  <si>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</si>
  <si>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</si>
  <si>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</si>
  <si>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</si>
  <si>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</si>
  <si>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</si>
  <si>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</si>
  <si>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</si>
  <si>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</si>
  <si>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</si>
  <si>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</si>
  <si>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</si>
  <si>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</si>
  <si>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</si>
  <si>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</si>
  <si>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</si>
  <si>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</si>
  <si>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</si>
  <si>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</si>
  <si>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</si>
  <si>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</si>
  <si>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</si>
  <si>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</si>
  <si>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</si>
  <si>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</si>
  <si>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</si>
  <si>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</si>
  <si>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</si>
  <si>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</si>
  <si>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</si>
  <si>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</si>
  <si>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</si>
  <si>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</si>
  <si>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</si>
  <si>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</si>
  <si>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</si>
  <si>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</si>
  <si>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</si>
  <si>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</si>
  <si>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</si>
  <si>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</si>
  <si>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</si>
  <si>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</si>
  <si>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</si>
  <si>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</si>
  <si>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</si>
  <si>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</si>
  <si>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</si>
  <si>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</si>
  <si>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</si>
  <si>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</si>
  <si>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</si>
  <si>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</si>
  <si>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</si>
  <si>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</si>
  <si>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</si>
  <si>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</si>
  <si>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</si>
  <si>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</si>
  <si>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</si>
  <si>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</si>
  <si>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</si>
  <si>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</si>
  <si>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</si>
  <si>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</si>
  <si>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</si>
  <si>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</si>
  <si>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</si>
  <si>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</si>
  <si>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</si>
  <si>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</si>
  <si>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</si>
  <si>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</si>
  <si>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</si>
  <si>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</si>
  <si>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</si>
  <si>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</si>
  <si>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</si>
  <si>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</si>
  <si>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</si>
  <si>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</si>
  <si>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</si>
  <si>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</si>
  <si>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</si>
  <si>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</si>
  <si>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</si>
  <si>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</si>
  <si>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</si>
  <si>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</si>
  <si>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</si>
  <si>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</si>
  <si>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</si>
  <si>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</si>
  <si>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</si>
  <si>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</si>
  <si>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</si>
  <si>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</si>
  <si>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</si>
  <si>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</si>
  <si>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</si>
  <si>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</si>
  <si>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</si>
  <si>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</si>
  <si>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</si>
  <si>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</si>
  <si>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</si>
  <si>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</si>
  <si>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</si>
  <si>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</si>
  <si>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</si>
  <si>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</si>
  <si>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</si>
  <si>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</si>
  <si>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</si>
  <si>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</si>
  <si>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</si>
  <si>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</si>
  <si>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</si>
  <si>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</si>
  <si>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</si>
  <si>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</si>
  <si>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</si>
  <si>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</si>
  <si>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</si>
  <si>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</si>
  <si>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</si>
  <si>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</si>
  <si>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</si>
  <si>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</si>
  <si>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</si>
  <si>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</si>
  <si>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</si>
  <si>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</si>
  <si>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</si>
  <si>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</si>
  <si>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</si>
  <si>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</si>
  <si>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</si>
  <si>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</si>
  <si>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</si>
  <si>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</si>
  <si>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</si>
  <si>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</si>
  <si>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</si>
  <si>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</si>
  <si>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</si>
  <si>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</si>
  <si>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</si>
  <si>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</si>
  <si>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</si>
  <si>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</si>
  <si>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</si>
  <si>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</si>
  <si>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</si>
  <si>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</si>
  <si>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</si>
  <si>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</si>
  <si>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</si>
  <si>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</si>
  <si>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</si>
  <si>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</si>
  <si>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</si>
  <si>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</si>
  <si>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</si>
  <si>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</si>
  <si>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</si>
  <si>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</si>
  <si>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</si>
  <si>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</si>
  <si>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</si>
  <si>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</si>
  <si>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</si>
  <si>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</si>
  <si>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</si>
  <si>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</si>
  <si>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</si>
  <si>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</si>
  <si>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</si>
  <si>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</si>
  <si>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</si>
  <si>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</si>
  <si>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</si>
  <si>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</si>
  <si>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</si>
  <si>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</si>
  <si>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</si>
  <si>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</si>
  <si>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</si>
  <si>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</si>
  <si>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</si>
  <si>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</si>
  <si>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</si>
  <si>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</si>
  <si>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</si>
  <si>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</si>
  <si>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</si>
  <si>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</si>
  <si>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</si>
  <si>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</si>
  <si>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</si>
  <si>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</si>
  <si>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</si>
  <si>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</si>
  <si>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</si>
  <si>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</si>
  <si>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</si>
  <si>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</si>
  <si>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</si>
  <si>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</si>
  <si>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</si>
  <si>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</si>
  <si>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</si>
  <si>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</si>
  <si>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</si>
  <si>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</si>
  <si>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</si>
  <si>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</si>
  <si>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</si>
  <si>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</si>
  <si>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</si>
  <si>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</si>
  <si>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</si>
  <si>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</si>
  <si>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</si>
  <si>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</si>
  <si>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</si>
  <si>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</si>
  <si>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</si>
  <si>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</si>
  <si>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</si>
  <si>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</si>
  <si>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</si>
  <si>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</si>
  <si>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</si>
  <si>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</si>
  <si>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</si>
  <si>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</si>
  <si>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</si>
  <si>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</si>
  <si>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</si>
  <si>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</si>
  <si>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</si>
  <si>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</si>
  <si>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</si>
  <si>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</si>
  <si>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</si>
  <si>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</si>
  <si>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</si>
  <si>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</si>
  <si>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</si>
  <si>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</si>
  <si>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</si>
  <si>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</si>
  <si>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</si>
  <si>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</si>
  <si>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</si>
  <si>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</si>
  <si>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</si>
  <si>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</si>
  <si>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</si>
  <si>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</si>
  <si>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</si>
  <si>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</si>
  <si>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</si>
  <si>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</si>
  <si>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</si>
  <si>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</si>
  <si>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</si>
  <si>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</si>
  <si>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</si>
  <si>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</si>
  <si>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</si>
  <si>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</si>
  <si>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</si>
  <si>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</si>
  <si>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</si>
  <si>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</si>
  <si>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</si>
  <si>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</si>
  <si>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</si>
  <si>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</si>
  <si>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</si>
  <si>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</si>
  <si>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</si>
  <si>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</si>
  <si>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</si>
  <si>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</si>
  <si>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</si>
  <si>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</si>
  <si>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</si>
  <si>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</si>
  <si>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</si>
  <si>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</si>
  <si>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</si>
  <si>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</si>
  <si>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</si>
  <si>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</si>
  <si>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</si>
  <si>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</si>
  <si>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</si>
  <si>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</si>
  <si>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</si>
  <si>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</si>
  <si>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</si>
  <si>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</si>
  <si>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</si>
  <si>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</si>
  <si>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</si>
  <si>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</si>
  <si>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</si>
  <si>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</si>
  <si>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</si>
  <si>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</si>
  <si>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</si>
  <si>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</si>
  <si>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</si>
  <si>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</si>
  <si>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</si>
  <si>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</si>
  <si>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</si>
  <si>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</si>
  <si>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</si>
  <si>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</si>
  <si>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</si>
  <si>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</si>
  <si>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</si>
  <si>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</si>
  <si>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</si>
  <si>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</si>
  <si>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</si>
  <si>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</si>
  <si>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</si>
  <si>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</si>
  <si>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</si>
  <si>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</si>
  <si>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</si>
  <si>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</si>
  <si>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</si>
  <si>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</si>
  <si>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</si>
  <si>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</si>
  <si>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</si>
  <si>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</si>
  <si>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</si>
  <si>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</si>
  <si>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</si>
  <si>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</si>
  <si>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</si>
  <si>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</si>
  <si>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</si>
  <si>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</si>
  <si>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</si>
  <si>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</si>
  <si>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</si>
  <si>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</si>
  <si>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</si>
  <si>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</si>
  <si>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</si>
  <si>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</si>
  <si>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</si>
  <si>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</si>
  <si>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</si>
  <si>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</si>
  <si>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</si>
  <si>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</si>
  <si>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</si>
  <si>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</si>
  <si>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</si>
  <si>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</si>
  <si>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</si>
  <si>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</si>
  <si>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</si>
  <si>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</si>
  <si>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</si>
  <si>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</si>
  <si>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</si>
  <si>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</si>
  <si>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</si>
  <si>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</si>
  <si>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</si>
  <si>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</si>
  <si>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</si>
  <si>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</si>
  <si>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</si>
  <si>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</si>
  <si>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</si>
  <si>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</si>
  <si>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</si>
  <si>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</si>
  <si>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</si>
  <si>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</si>
  <si>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</si>
  <si>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</si>
  <si>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</si>
  <si>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</si>
  <si>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</si>
  <si>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</si>
  <si>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</si>
  <si>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</si>
  <si>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</si>
  <si>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</si>
  <si>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</si>
  <si>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</si>
  <si>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</si>
  <si>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</si>
  <si>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</si>
  <si>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</si>
  <si>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</si>
  <si>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</si>
  <si>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</si>
  <si>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</si>
  <si>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</si>
  <si>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</si>
  <si>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</si>
  <si>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</si>
  <si>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</si>
  <si>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</si>
  <si>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</si>
  <si>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</si>
  <si>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</si>
  <si>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</si>
  <si>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</si>
  <si>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</si>
  <si>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</si>
  <si>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</si>
  <si>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</si>
  <si>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</si>
  <si>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</si>
  <si>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</si>
  <si>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</si>
  <si>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</si>
  <si>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</si>
  <si>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</si>
  <si>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</si>
  <si>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</si>
  <si>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</si>
  <si>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</si>
  <si>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</si>
  <si>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</si>
  <si>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</si>
  <si>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</si>
  <si>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</si>
  <si>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</si>
  <si>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</si>
  <si>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</si>
  <si>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</si>
  <si>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</si>
  <si>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</si>
  <si>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</si>
  <si>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</si>
  <si>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</si>
  <si>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</si>
  <si>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</si>
  <si>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</si>
  <si>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</si>
  <si>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</si>
  <si>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</si>
  <si>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</si>
  <si>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</si>
  <si>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</si>
  <si>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</si>
  <si>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</si>
  <si>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</si>
  <si>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</si>
  <si>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</si>
  <si>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</si>
  <si>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</si>
  <si>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</si>
  <si>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</si>
  <si>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</si>
  <si>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</si>
  <si>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</si>
  <si>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</si>
  <si>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</si>
  <si>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</si>
  <si>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</si>
  <si>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</si>
  <si>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</si>
  <si>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</si>
  <si>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</si>
  <si>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</si>
  <si>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</si>
  <si>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</si>
  <si>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</si>
  <si>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</si>
  <si>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</si>
  <si>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</si>
  <si>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</si>
  <si>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</si>
  <si>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</si>
  <si>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</si>
  <si>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</si>
  <si>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</si>
  <si>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</si>
  <si>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</si>
  <si>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</si>
  <si>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</si>
  <si>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</si>
  <si>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</si>
  <si>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</si>
  <si>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</si>
  <si>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</si>
  <si>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</si>
  <si>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</si>
  <si>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</si>
  <si>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</si>
  <si>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</si>
  <si>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</si>
  <si>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</si>
  <si>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</si>
  <si>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</si>
  <si>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</si>
  <si>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</si>
  <si>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</si>
  <si>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</si>
  <si>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</si>
  <si>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</si>
  <si>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</si>
  <si>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</si>
  <si>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</si>
  <si>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</si>
  <si>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</si>
  <si>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</si>
  <si>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</si>
  <si>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</si>
  <si>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</si>
  <si>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</si>
  <si>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</si>
  <si>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</si>
  <si>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</si>
  <si>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</si>
  <si>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</si>
  <si>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</si>
  <si>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</si>
  <si>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</si>
  <si>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</si>
  <si>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</si>
  <si>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</si>
  <si>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</si>
  <si>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</si>
  <si>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</si>
  <si>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</si>
  <si>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</si>
  <si>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</si>
  <si>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</si>
  <si>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</si>
  <si>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</si>
  <si>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</si>
  <si>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</si>
  <si>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</si>
  <si>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</si>
  <si>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</si>
  <si>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</si>
  <si>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</si>
  <si>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</si>
  <si>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</si>
  <si>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</si>
  <si>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</si>
  <si>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</si>
  <si>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</si>
  <si>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</si>
  <si>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</si>
  <si>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</si>
  <si>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</si>
  <si>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</si>
  <si>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</si>
  <si>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</si>
  <si>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</si>
  <si>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</si>
  <si>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</si>
  <si>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</si>
  <si>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</si>
  <si>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</si>
  <si>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</si>
  <si>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</si>
  <si>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</si>
  <si>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</si>
  <si>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</si>
  <si>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</si>
  <si>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</si>
  <si>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</si>
  <si>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</si>
  <si>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</si>
  <si>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</si>
  <si>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</si>
  <si>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</si>
  <si>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</si>
  <si>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</si>
  <si>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</si>
  <si>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</si>
  <si>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</si>
  <si>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</si>
  <si>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</si>
  <si>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</si>
  <si>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</si>
  <si>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</si>
  <si>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</si>
  <si>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</si>
  <si>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</si>
  <si>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</si>
  <si>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</si>
  <si>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</si>
  <si>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</si>
  <si>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</si>
  <si>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</si>
  <si>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</si>
  <si>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</si>
  <si>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</si>
  <si>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</si>
  <si>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</si>
  <si>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</si>
  <si>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</si>
  <si>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</si>
  <si>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</si>
  <si>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</si>
  <si>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</si>
  <si>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</si>
  <si>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</si>
  <si>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</si>
  <si>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</si>
  <si>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</si>
  <si>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</si>
  <si>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</si>
  <si>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</si>
  <si>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</si>
  <si>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</si>
  <si>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</si>
  <si>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</si>
  <si>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</si>
  <si>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</si>
  <si>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</si>
  <si>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</si>
  <si>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</si>
  <si>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</si>
  <si>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</si>
  <si>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</si>
  <si>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</si>
  <si>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</si>
  <si>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</si>
  <si>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</si>
  <si>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</si>
  <si>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</si>
  <si>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</si>
  <si>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</si>
  <si>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</si>
  <si>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</si>
  <si>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</si>
  <si>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</si>
  <si>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</si>
  <si>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</si>
  <si>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</si>
  <si>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</si>
  <si>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</si>
  <si>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</si>
  <si>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</si>
  <si>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</si>
  <si>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</si>
  <si>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</si>
  <si>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</si>
  <si>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</si>
  <si>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</si>
  <si>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</si>
  <si>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</si>
  <si>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</si>
  <si>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</si>
  <si>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</si>
  <si>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</si>
  <si>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</si>
  <si>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</si>
  <si>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</si>
  <si>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</si>
  <si>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</si>
  <si>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</si>
  <si>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</si>
  <si>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</si>
  <si>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</si>
  <si>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</si>
  <si>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</si>
  <si>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</si>
  <si>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</si>
  <si>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</si>
  <si>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</si>
  <si>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</si>
  <si>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</si>
  <si>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</si>
  <si>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</si>
  <si>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</si>
  <si>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</si>
  <si>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</si>
  <si>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</si>
  <si>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</si>
  <si>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</si>
  <si>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</si>
  <si>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</si>
  <si>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</si>
  <si>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</si>
  <si>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</si>
  <si>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</si>
  <si>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</si>
  <si>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</si>
  <si>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</si>
  <si>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</si>
  <si>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</si>
  <si>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</si>
  <si>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</si>
  <si>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</si>
  <si>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</si>
  <si>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</si>
  <si>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</si>
  <si>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</si>
  <si>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</si>
  <si>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</si>
  <si>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</si>
  <si>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</si>
  <si>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</si>
  <si>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</si>
  <si>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</si>
  <si>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</si>
  <si>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</si>
  <si>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</si>
  <si>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</si>
  <si>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</si>
  <si>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</si>
  <si>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</si>
  <si>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</si>
  <si>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</si>
  <si>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</si>
  <si>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</si>
  <si>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</si>
  <si>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</si>
  <si>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</si>
  <si>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</si>
  <si>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</si>
  <si>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</si>
  <si>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</si>
  <si>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</si>
  <si>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</si>
  <si>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</si>
  <si>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</si>
  <si>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</si>
  <si>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</si>
  <si>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</si>
  <si>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</si>
  <si>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</si>
  <si>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</si>
  <si>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</si>
  <si>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</si>
  <si>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</si>
  <si>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</si>
  <si>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</si>
  <si>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</si>
  <si>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</si>
  <si>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</si>
  <si>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</si>
  <si>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</si>
  <si>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</si>
  <si>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</si>
  <si>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</si>
  <si>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</si>
  <si>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</si>
  <si>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</si>
  <si>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</si>
  <si>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</si>
  <si>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</si>
  <si>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</si>
  <si>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</si>
  <si>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</si>
  <si>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</si>
  <si>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</si>
  <si>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</si>
  <si>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</si>
  <si>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</si>
  <si>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</si>
  <si>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</si>
  <si>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</si>
  <si>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</si>
  <si>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</si>
  <si>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</si>
  <si>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</si>
  <si>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</si>
  <si>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</si>
  <si>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</si>
  <si>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</si>
  <si>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</si>
  <si>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</si>
  <si>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</si>
  <si>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</si>
  <si>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</si>
  <si>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</si>
  <si>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</si>
  <si>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</si>
  <si>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</si>
  <si>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</si>
  <si>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</si>
  <si>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</si>
  <si>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</si>
  <si>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</si>
  <si>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</si>
  <si>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</si>
  <si>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</si>
  <si>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</si>
  <si>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</si>
  <si>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</si>
  <si>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</si>
  <si>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</si>
  <si>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</si>
  <si>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</si>
  <si>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</si>
  <si>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</si>
  <si>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</si>
  <si>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</si>
  <si>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</si>
  <si>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</si>
  <si>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</si>
  <si>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</si>
  <si>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</si>
  <si>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</si>
  <si>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</si>
  <si>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</si>
  <si>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</si>
  <si>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</si>
  <si>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</si>
  <si>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</si>
  <si>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</si>
  <si>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</si>
  <si>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</si>
  <si>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</si>
  <si>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</si>
  <si>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</si>
  <si>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</si>
  <si>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</si>
  <si>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</si>
  <si>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</si>
  <si>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</si>
  <si>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</si>
  <si>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</si>
  <si>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</si>
  <si>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</si>
  <si>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</si>
  <si>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</si>
  <si>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</si>
  <si>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</si>
  <si>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</si>
  <si>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</si>
  <si>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</si>
  <si>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</si>
  <si>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</si>
  <si>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</si>
  <si>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</si>
  <si>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</si>
  <si>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</si>
  <si>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</si>
  <si>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</si>
  <si>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</si>
  <si>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</si>
  <si>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</si>
  <si>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</si>
  <si>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</si>
  <si>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</si>
  <si>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</si>
  <si>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</si>
  <si>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</si>
  <si>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</si>
  <si>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</si>
  <si>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</si>
  <si>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</si>
  <si>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</si>
  <si>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</si>
  <si>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</si>
  <si>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</si>
  <si>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</si>
  <si>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</si>
  <si>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</si>
  <si>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</si>
  <si>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</si>
  <si>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</si>
  <si>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</si>
  <si>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</si>
  <si>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</si>
  <si>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</si>
  <si>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</si>
  <si>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</si>
  <si>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</si>
  <si>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</si>
  <si>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</si>
  <si>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</si>
  <si>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</si>
  <si>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</si>
  <si>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</si>
  <si>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</si>
  <si>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</si>
  <si>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</si>
  <si>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</si>
  <si>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</si>
  <si>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</si>
  <si>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</si>
  <si>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</si>
  <si>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</si>
  <si>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</si>
  <si>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</si>
  <si>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</si>
  <si>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</si>
  <si>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</si>
  <si>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</si>
  <si>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</si>
  <si>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</si>
  <si>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</si>
  <si>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</si>
  <si>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</si>
  <si>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</si>
  <si>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</si>
  <si>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</si>
  <si>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</si>
  <si>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</si>
  <si>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</si>
  <si>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</si>
  <si>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</si>
  <si>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</si>
  <si>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</si>
  <si>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</si>
  <si>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</si>
  <si>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</si>
  <si>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</si>
  <si>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</si>
  <si>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</si>
  <si>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</si>
  <si>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</si>
  <si>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</si>
  <si>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</si>
  <si>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</si>
  <si>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</si>
  <si>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</si>
  <si>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</si>
  <si>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</si>
  <si>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</si>
  <si>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</si>
  <si>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</si>
  <si>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</si>
  <si>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</si>
  <si>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</si>
  <si>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</si>
  <si>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</si>
  <si>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</si>
  <si>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</si>
  <si>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</si>
  <si>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</si>
  <si>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</si>
  <si>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</si>
  <si>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</si>
  <si>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</si>
  <si>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</si>
  <si>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</si>
  <si>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</si>
  <si>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</si>
  <si>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</si>
  <si>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</si>
  <si>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</si>
  <si>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</si>
  <si>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</si>
  <si>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</si>
  <si>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</si>
  <si>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</si>
  <si>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</si>
  <si>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</si>
  <si>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</si>
  <si>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</si>
  <si>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</si>
  <si>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</si>
  <si>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</si>
  <si>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</si>
  <si>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</si>
  <si>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</si>
  <si>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</si>
  <si>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</si>
  <si>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</si>
  <si>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</si>
  <si>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</si>
  <si>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</si>
  <si>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</si>
  <si>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</si>
  <si>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</si>
  <si>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</si>
  <si>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</si>
  <si>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</si>
  <si>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</si>
  <si>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</si>
  <si>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</si>
  <si>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</si>
  <si>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</si>
  <si>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</si>
  <si>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</si>
  <si>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</si>
  <si>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</si>
  <si>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</si>
  <si>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</si>
  <si>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</si>
  <si>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</si>
  <si>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</si>
  <si>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</si>
  <si>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</si>
  <si>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</si>
  <si>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</si>
  <si>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</si>
  <si>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</si>
  <si>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</si>
  <si>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</si>
  <si>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</si>
  <si>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</si>
  <si>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</si>
  <si>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</si>
  <si>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</si>
  <si>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</si>
  <si>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</si>
  <si>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</si>
  <si>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</si>
  <si>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</si>
  <si>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</si>
  <si>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</si>
  <si>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</si>
  <si>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</si>
  <si>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</si>
  <si>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</si>
  <si>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</si>
  <si>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</si>
  <si>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</si>
  <si>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</si>
  <si>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</si>
  <si>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</si>
  <si>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</si>
  <si>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</si>
  <si>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</si>
  <si>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</si>
  <si>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</si>
  <si>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</si>
  <si>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</si>
  <si>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</si>
  <si>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</si>
  <si>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</si>
  <si>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</si>
  <si>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</si>
  <si>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</si>
  <si>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</si>
  <si>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</si>
  <si>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</si>
  <si>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</si>
  <si>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</si>
  <si>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</si>
  <si>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</si>
  <si>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</si>
  <si>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</si>
  <si>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</si>
  <si>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</si>
  <si>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</si>
  <si>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</si>
  <si>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</si>
  <si>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</si>
  <si>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</si>
  <si>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</si>
  <si>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</si>
  <si>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</si>
  <si>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</si>
  <si>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</si>
  <si>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</si>
  <si>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</si>
  <si>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</si>
  <si>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</si>
  <si>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</si>
  <si>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</si>
  <si>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</si>
  <si>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</si>
  <si>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</si>
  <si>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</si>
  <si>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</si>
  <si>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</si>
  <si>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</si>
  <si>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</si>
  <si>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</si>
  <si>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</si>
  <si>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</si>
  <si>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</si>
  <si>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</si>
  <si>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</si>
  <si>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</si>
  <si>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</si>
  <si>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</si>
  <si>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</si>
  <si>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</si>
  <si>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</si>
  <si>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</si>
  <si>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</si>
  <si>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</si>
  <si>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</si>
  <si>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</si>
  <si>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</si>
  <si>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</si>
  <si>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</si>
  <si>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</si>
  <si>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</si>
  <si>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</si>
  <si>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</si>
  <si>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</si>
  <si>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</si>
  <si>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</si>
  <si>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</si>
  <si>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</si>
  <si>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</si>
  <si>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</si>
  <si>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</si>
  <si>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</si>
  <si>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</si>
  <si>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</si>
  <si>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</si>
  <si>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</si>
  <si>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</si>
  <si>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</si>
  <si>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</si>
  <si>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</si>
  <si>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</si>
  <si>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</si>
  <si>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</si>
  <si>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</si>
  <si>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</si>
  <si>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</si>
  <si>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</si>
  <si>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</si>
  <si>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</si>
  <si>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</si>
  <si>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</si>
  <si>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</si>
  <si>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</si>
  <si>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</si>
  <si>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</si>
  <si>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</si>
  <si>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</si>
  <si>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</si>
  <si>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</si>
  <si>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</si>
  <si>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</si>
  <si>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</si>
  <si>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</si>
  <si>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</si>
  <si>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</si>
  <si>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</si>
  <si>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</si>
  <si>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</si>
  <si>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</si>
  <si>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</si>
  <si>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</si>
  <si>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</si>
  <si>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</si>
  <si>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</si>
  <si>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</si>
  <si>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</si>
  <si>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</si>
  <si>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</si>
  <si>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</si>
  <si>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</si>
  <si>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</si>
  <si>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</si>
  <si>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</si>
  <si>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</si>
  <si>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</si>
  <si>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</si>
  <si>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</si>
  <si>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</si>
  <si>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</si>
  <si>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</si>
  <si>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</si>
  <si>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</si>
  <si>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</si>
  <si>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</si>
  <si>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</si>
  <si>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</si>
  <si>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</si>
  <si>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</si>
  <si>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</si>
  <si>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</si>
  <si>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</si>
  <si>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</si>
  <si>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</si>
  <si>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</si>
  <si>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</si>
  <si>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</si>
  <si>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</si>
  <si>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</si>
  <si>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</si>
  <si>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</si>
  <si>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</si>
  <si>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</si>
  <si>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</si>
  <si>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</si>
  <si>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</si>
  <si>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</si>
  <si>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</si>
  <si>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</si>
  <si>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</si>
  <si>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</si>
  <si>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</si>
  <si>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</si>
  <si>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</si>
  <si>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</si>
  <si>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</si>
  <si>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</si>
  <si>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</si>
  <si>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</si>
  <si>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</si>
  <si>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</si>
  <si>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</si>
  <si>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</si>
  <si>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</si>
  <si>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</si>
  <si>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</si>
  <si>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</si>
  <si>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</si>
  <si>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</si>
  <si>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</si>
  <si>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</si>
  <si>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</si>
  <si>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</si>
  <si>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</si>
  <si>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</si>
  <si>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</si>
  <si>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</si>
  <si>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</si>
  <si>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</si>
  <si>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</si>
  <si>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</si>
  <si>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</si>
  <si>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</si>
  <si>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</si>
  <si>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</si>
  <si>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</si>
  <si>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</si>
  <si>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</si>
  <si>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</si>
  <si>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</si>
  <si>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</si>
  <si>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</si>
  <si>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</si>
  <si>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</si>
  <si>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</si>
  <si>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</si>
  <si>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</si>
  <si>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</si>
  <si>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</si>
  <si>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</si>
  <si>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</si>
  <si>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</si>
  <si>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</si>
  <si>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</si>
  <si>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</si>
  <si>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</si>
  <si>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</si>
  <si>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</si>
  <si>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</si>
  <si>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</si>
  <si>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</si>
  <si>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</si>
  <si>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</si>
  <si>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</si>
  <si>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</si>
  <si>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</si>
  <si>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</si>
  <si>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</si>
  <si>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</si>
  <si>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</si>
  <si>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</si>
  <si>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</si>
  <si>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</si>
  <si>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</si>
  <si>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</si>
  <si>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</si>
  <si>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</si>
  <si>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</si>
  <si>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</si>
  <si>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</si>
  <si>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</si>
  <si>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</si>
  <si>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</si>
  <si>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</si>
  <si>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</si>
  <si>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</si>
  <si>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</si>
  <si>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</si>
  <si>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</si>
  <si>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</si>
  <si>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</si>
  <si>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</si>
  <si>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</si>
  <si>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</si>
  <si>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</si>
  <si>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</si>
  <si>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</si>
  <si>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</si>
  <si>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</si>
  <si>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</si>
  <si>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</si>
  <si>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</si>
  <si>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</si>
  <si>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</si>
  <si>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</si>
  <si>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</si>
  <si>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</si>
  <si>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</si>
  <si>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</si>
  <si>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</si>
  <si>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</si>
  <si>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</si>
  <si>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</si>
  <si>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</si>
  <si>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</si>
  <si>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</si>
  <si>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</si>
  <si>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</si>
  <si>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</si>
  <si>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</si>
  <si>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</si>
  <si>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</si>
  <si>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</si>
  <si>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</si>
  <si>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</si>
  <si>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</si>
  <si>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</si>
  <si>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</si>
  <si>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</si>
  <si>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</si>
  <si>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</si>
  <si>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</si>
  <si>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</si>
  <si>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</si>
  <si>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</si>
  <si>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</si>
  <si>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</si>
  <si>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</si>
  <si>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</si>
  <si>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</si>
  <si>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</si>
  <si>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</si>
  <si>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</si>
  <si>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</si>
  <si>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</si>
  <si>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</si>
  <si>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</si>
  <si>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</si>
  <si>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</si>
  <si>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</si>
  <si>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</si>
  <si>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</si>
  <si>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</si>
  <si>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</si>
  <si>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</si>
  <si>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</si>
  <si>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</si>
  <si>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</si>
  <si>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</si>
  <si>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</si>
  <si>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</si>
  <si>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</si>
  <si>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</si>
  <si>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</si>
  <si>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</si>
  <si>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</si>
  <si>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</si>
  <si>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</si>
  <si>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</si>
  <si>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</si>
  <si>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</si>
  <si>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</si>
  <si>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</si>
  <si>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</si>
  <si>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</si>
  <si>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</si>
  <si>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</si>
  <si>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</si>
  <si>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</si>
  <si>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</si>
  <si>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</si>
  <si>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</si>
  <si>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</si>
  <si>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</si>
  <si>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</si>
  <si>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</si>
  <si>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</si>
  <si>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</si>
  <si>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</si>
  <si>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</si>
  <si>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</si>
  <si>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</si>
  <si>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</si>
  <si>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</si>
  <si>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</si>
  <si>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</si>
  <si>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</si>
  <si>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</si>
  <si>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</si>
  <si>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</si>
  <si>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</si>
  <si>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</si>
  <si>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</si>
  <si>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</si>
  <si>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</si>
  <si>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</si>
  <si>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</si>
  <si>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</si>
  <si>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</si>
  <si>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</si>
  <si>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</si>
  <si>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</si>
  <si>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</si>
  <si>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</si>
  <si>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</si>
  <si>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</si>
  <si>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</si>
  <si>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</si>
  <si>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</si>
  <si>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</si>
  <si>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</si>
  <si>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</si>
  <si>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</si>
  <si>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</si>
  <si>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</si>
  <si>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</si>
  <si>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</si>
  <si>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</si>
  <si>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</si>
  <si>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</si>
  <si>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</si>
  <si>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</si>
  <si>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</si>
  <si>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</si>
  <si>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</si>
  <si>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</si>
  <si>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</si>
  <si>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</si>
  <si>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</si>
  <si>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</si>
  <si>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</si>
  <si>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</si>
  <si>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</si>
  <si>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</si>
  <si>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</si>
  <si>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</si>
  <si>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</si>
  <si>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</si>
  <si>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</si>
  <si>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</si>
  <si>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</si>
  <si>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</si>
  <si>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</si>
  <si>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</si>
  <si>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</si>
  <si>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</si>
  <si>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</si>
  <si>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</si>
  <si>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</si>
  <si>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</si>
  <si>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</si>
  <si>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</si>
  <si>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</si>
  <si>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</si>
  <si>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</si>
  <si>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</si>
  <si>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</si>
  <si>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</si>
  <si>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</si>
  <si>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</si>
  <si>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</si>
  <si>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</si>
  <si>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</si>
  <si>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</si>
  <si>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</si>
  <si>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</si>
  <si>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</si>
  <si>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</si>
  <si>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</si>
  <si>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</si>
  <si>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</si>
  <si>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</si>
  <si>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</si>
  <si>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</si>
  <si>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</si>
  <si>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</si>
  <si>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</si>
  <si>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</si>
  <si>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</si>
  <si>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</si>
  <si>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</si>
  <si>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</si>
  <si>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</si>
  <si>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</si>
  <si>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</si>
  <si>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</si>
  <si>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</si>
  <si>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</si>
  <si>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</si>
  <si>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</si>
  <si>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</si>
  <si>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</si>
  <si>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</si>
  <si>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</si>
  <si>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</si>
  <si>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</si>
  <si>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</si>
  <si>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</si>
  <si>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</si>
  <si>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</si>
  <si>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</si>
  <si>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</si>
  <si>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</si>
  <si>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</si>
  <si>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</si>
  <si>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</si>
  <si>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</si>
  <si>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</si>
  <si>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</si>
  <si>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</si>
  <si>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</si>
  <si>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</si>
  <si>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</si>
  <si>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</si>
  <si>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</si>
  <si>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</si>
  <si>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</si>
  <si>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</si>
  <si>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</si>
  <si>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</si>
  <si>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</si>
  <si>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</si>
  <si>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</si>
  <si>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</si>
  <si>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</si>
  <si>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</si>
  <si>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</si>
  <si>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</si>
  <si>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</si>
  <si>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</si>
  <si>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</si>
  <si>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</si>
  <si>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</si>
  <si>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</si>
  <si>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</si>
  <si>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</si>
  <si>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</si>
  <si>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</si>
  <si>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</si>
  <si>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</si>
  <si>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</si>
  <si>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</si>
  <si>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</si>
  <si>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</si>
  <si>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</si>
  <si>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</si>
  <si>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</si>
  <si>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</si>
  <si>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</si>
  <si>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</si>
  <si>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</si>
  <si>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</si>
  <si>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</si>
  <si>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</si>
  <si>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</si>
  <si>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</si>
  <si>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</si>
  <si>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</si>
  <si>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</si>
  <si>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</si>
  <si>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</si>
  <si>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</si>
  <si>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</si>
  <si>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</si>
  <si>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</si>
  <si>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</si>
  <si>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</si>
  <si>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</si>
  <si>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</si>
  <si>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</si>
  <si>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</si>
  <si>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</si>
  <si>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</si>
  <si>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</si>
  <si>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</si>
  <si>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</si>
  <si>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</si>
  <si>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</si>
  <si>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</si>
  <si>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</si>
  <si>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</si>
  <si>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</si>
  <si>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</si>
  <si>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</si>
  <si>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</si>
  <si>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</si>
  <si>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</si>
  <si>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</si>
  <si>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</si>
  <si>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</si>
  <si>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</si>
  <si>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</si>
  <si>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</si>
  <si>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</si>
  <si>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</si>
  <si>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</si>
  <si>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</si>
  <si>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</si>
  <si>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</si>
  <si>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</si>
  <si>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</si>
  <si>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</si>
  <si>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</si>
  <si>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</si>
  <si>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</si>
  <si>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</si>
  <si>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</si>
  <si>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</si>
  <si>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</si>
  <si>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</si>
  <si>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</si>
  <si>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</si>
  <si>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</si>
  <si>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</si>
  <si>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</si>
  <si>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</si>
  <si>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</si>
  <si>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</si>
  <si>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</si>
  <si>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</si>
  <si>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</si>
  <si>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</si>
  <si>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</si>
  <si>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</si>
  <si>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</si>
  <si>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</si>
  <si>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</si>
  <si>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</si>
  <si>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</si>
  <si>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</si>
  <si>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</si>
  <si>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</si>
  <si>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</si>
  <si>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</si>
  <si>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</si>
  <si>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</si>
  <si>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</si>
  <si>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</si>
  <si>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</si>
  <si>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</si>
  <si>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</si>
  <si>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</si>
  <si>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</si>
  <si>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</si>
  <si>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</si>
  <si>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</si>
  <si>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</si>
  <si>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</si>
  <si>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</si>
  <si>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</si>
  <si>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</si>
  <si>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</si>
  <si>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</si>
  <si>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</si>
  <si>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</si>
  <si>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</si>
  <si>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</si>
  <si>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</si>
  <si>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</si>
  <si>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</si>
  <si>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</si>
  <si>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</si>
  <si>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</si>
  <si>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</si>
  <si>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</si>
  <si>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</si>
  <si>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</si>
  <si>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</si>
  <si>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</si>
  <si>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</si>
  <si>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</si>
  <si>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</si>
  <si>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</si>
  <si>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</si>
  <si>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</si>
  <si>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</si>
  <si>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</si>
  <si>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</si>
  <si>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</si>
  <si>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</si>
  <si>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</si>
  <si>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</si>
  <si>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</si>
  <si>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</si>
  <si>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</si>
  <si>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</si>
  <si>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</si>
  <si>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</si>
  <si>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</si>
  <si>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</si>
  <si>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</si>
  <si>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</si>
  <si>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</si>
  <si>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</si>
  <si>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</si>
  <si>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</si>
  <si>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</si>
  <si>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</si>
  <si>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</si>
  <si>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</si>
  <si>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</si>
  <si>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</si>
  <si>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</si>
  <si>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</si>
  <si>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</si>
  <si>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</si>
  <si>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</si>
  <si>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</si>
  <si>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</si>
  <si>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</si>
  <si>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</si>
  <si>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</si>
  <si>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</si>
  <si>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</si>
  <si>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</si>
  <si>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</si>
  <si>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</si>
  <si>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</si>
  <si>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</si>
  <si>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</si>
  <si>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</si>
  <si>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</si>
  <si>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</si>
  <si>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</si>
  <si>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</si>
  <si>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</si>
  <si>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</si>
  <si>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</si>
  <si>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</si>
  <si>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</si>
  <si>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</si>
  <si>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</si>
  <si>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</si>
  <si>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</si>
  <si>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</si>
  <si>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</si>
  <si>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</si>
  <si>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</si>
  <si>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</si>
  <si>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</si>
  <si>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</si>
  <si>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</si>
  <si>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</si>
  <si>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</si>
  <si>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</si>
  <si>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</si>
  <si>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</si>
  <si>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</si>
  <si>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</si>
  <si>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</si>
  <si>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</si>
  <si>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</si>
  <si>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</si>
  <si>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</si>
  <si>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</si>
  <si>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</si>
  <si>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</si>
  <si>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</si>
  <si>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</si>
  <si>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</si>
  <si>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</si>
  <si>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</si>
  <si>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</si>
  <si>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</si>
  <si>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</si>
  <si>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</si>
  <si>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</si>
  <si>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</si>
  <si>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</si>
  <si>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</si>
  <si>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</si>
  <si>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</si>
  <si>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</si>
  <si>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</si>
  <si>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</si>
  <si>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</si>
  <si>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</si>
  <si>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</si>
  <si>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</si>
  <si>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</si>
  <si>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</si>
  <si>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</si>
  <si>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</si>
  <si>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</si>
  <si>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</si>
  <si>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</si>
  <si>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</si>
  <si>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</si>
  <si>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</si>
  <si>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</si>
  <si>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</si>
  <si>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</si>
  <si>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</si>
  <si>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</si>
  <si>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</si>
  <si>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</si>
  <si>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</si>
  <si>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</si>
  <si>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</si>
  <si>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</si>
  <si>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</si>
  <si>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</si>
  <si>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</si>
  <si>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</si>
  <si>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</si>
  <si>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</si>
  <si>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</si>
  <si>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</si>
  <si>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</si>
  <si>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</si>
  <si>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</si>
  <si>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</si>
  <si>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</si>
  <si>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</si>
  <si>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</si>
  <si>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</si>
  <si>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</si>
  <si>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</si>
  <si>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</si>
  <si>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</si>
  <si>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</si>
  <si>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</si>
  <si>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</si>
  <si>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</si>
  <si>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</si>
  <si>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</si>
  <si>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</si>
  <si>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</si>
  <si>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</si>
  <si>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</si>
  <si>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</si>
  <si>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</si>
  <si>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</si>
  <si>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</si>
  <si>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</si>
  <si>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</si>
  <si>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</si>
  <si>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</si>
  <si>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</si>
  <si>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</si>
  <si>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</si>
  <si>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</si>
  <si>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</si>
  <si>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</si>
  <si>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</si>
  <si>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</si>
  <si>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</si>
  <si>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</si>
  <si>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</si>
  <si>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</si>
  <si>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</si>
  <si>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</si>
  <si>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</si>
  <si>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</si>
  <si>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</si>
  <si>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</si>
  <si>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</si>
  <si>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</si>
  <si>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</si>
  <si>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</si>
  <si>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</si>
  <si>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</si>
  <si>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</si>
  <si>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</si>
  <si>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</si>
  <si>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</si>
  <si>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</si>
  <si>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</si>
  <si>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</si>
  <si>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</si>
  <si>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</si>
  <si>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</si>
  <si>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</si>
  <si>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</si>
  <si>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</si>
  <si>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</si>
  <si>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</si>
  <si>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</si>
  <si>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</si>
  <si>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</si>
  <si>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</si>
  <si>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</si>
  <si>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</si>
  <si>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</si>
  <si>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</si>
  <si>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</si>
  <si>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</si>
  <si>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</si>
  <si>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</si>
  <si>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</si>
  <si>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</si>
  <si>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</si>
  <si>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</si>
  <si>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</si>
  <si>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</si>
  <si>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</si>
  <si>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</si>
  <si>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</si>
  <si>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</si>
  <si>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</si>
  <si>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</si>
  <si>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</si>
  <si>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</si>
  <si>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</si>
  <si>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</si>
  <si>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</si>
  <si>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</si>
  <si>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</si>
  <si>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</si>
  <si>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</si>
  <si>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</si>
  <si>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</si>
  <si>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</si>
  <si>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</si>
  <si>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</si>
  <si>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</si>
  <si>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</si>
  <si>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</si>
  <si>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</si>
  <si>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</si>
  <si>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</si>
  <si>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</si>
  <si>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</si>
  <si>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</si>
  <si>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</si>
  <si>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</si>
  <si>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</si>
  <si>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</si>
  <si>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</si>
  <si>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</si>
  <si>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</si>
  <si>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</si>
  <si>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</si>
  <si>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</si>
  <si>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</si>
  <si>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</si>
  <si>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</si>
  <si>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</si>
  <si>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</si>
  <si>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</si>
  <si>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</si>
  <si>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</si>
  <si>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</si>
  <si>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</si>
  <si>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</si>
  <si>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</si>
  <si>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</si>
  <si>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</si>
  <si>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</si>
  <si>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</si>
  <si>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</si>
  <si>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</si>
  <si>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</si>
  <si>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</si>
  <si>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</si>
  <si>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</si>
  <si>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</si>
  <si>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</si>
  <si>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</si>
  <si>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</si>
  <si>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</si>
  <si>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</si>
  <si>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</si>
  <si>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</si>
  <si>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</si>
  <si>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</si>
  <si>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</si>
  <si>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</si>
  <si>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</si>
  <si>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</si>
  <si>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</si>
  <si>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</si>
  <si>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</si>
  <si>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</si>
  <si>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</si>
  <si>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</si>
  <si>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</si>
  <si>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</si>
  <si>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</si>
  <si>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</si>
  <si>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</si>
  <si>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</si>
  <si>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</si>
  <si>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</si>
  <si>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</si>
  <si>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</si>
  <si>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</si>
  <si>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</si>
  <si>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</si>
  <si>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</si>
  <si>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</si>
  <si>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</si>
  <si>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</si>
  <si>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</si>
  <si>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</si>
  <si>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</si>
  <si>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</si>
  <si>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</si>
  <si>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</si>
  <si>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</si>
  <si>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</si>
  <si>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</si>
  <si>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</si>
  <si>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</si>
  <si>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</si>
  <si>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</si>
  <si>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</si>
  <si>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</si>
  <si>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</si>
  <si>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</si>
  <si>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</si>
  <si>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</si>
  <si>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</si>
  <si>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</si>
  <si>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</si>
  <si>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</si>
  <si>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</si>
  <si>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</si>
  <si>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</si>
  <si>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</si>
  <si>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</si>
  <si>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</si>
  <si>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</si>
  <si>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</si>
  <si>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</si>
  <si>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</si>
  <si>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</si>
  <si>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</si>
  <si>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</si>
  <si>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</si>
  <si>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</si>
  <si>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</si>
  <si>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</si>
  <si>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</si>
  <si>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</si>
  <si>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</si>
  <si>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</si>
  <si>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</si>
  <si>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</si>
  <si>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</si>
  <si>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</si>
  <si>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</si>
  <si>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</si>
  <si>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</si>
  <si>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</si>
  <si>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</si>
  <si>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</si>
  <si>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</si>
  <si>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</si>
  <si>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</si>
  <si>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</si>
  <si>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</si>
  <si>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</si>
  <si>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</si>
  <si>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</si>
  <si>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</si>
  <si>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</si>
  <si>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</si>
  <si>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</si>
  <si>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</si>
  <si>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</si>
  <si>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</si>
  <si>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</si>
  <si>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</si>
  <si>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</si>
  <si>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</si>
  <si>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</si>
  <si>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</si>
  <si>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</si>
  <si>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</si>
  <si>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</si>
  <si>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</si>
  <si>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</si>
  <si>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</si>
  <si>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</si>
  <si>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</si>
  <si>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</si>
  <si>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</si>
  <si>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</si>
  <si>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</si>
  <si>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</si>
  <si>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</si>
  <si>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</si>
  <si>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</si>
  <si>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</si>
  <si>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</si>
  <si>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</si>
  <si>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</si>
  <si>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</si>
  <si>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</si>
  <si>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</si>
  <si>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</si>
  <si>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</si>
  <si>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</si>
  <si>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</si>
  <si>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</si>
  <si>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</si>
  <si>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</si>
  <si>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</si>
  <si>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</si>
  <si>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</si>
  <si>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</si>
  <si>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</si>
  <si>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</si>
  <si>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</si>
  <si>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</si>
  <si>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</si>
  <si>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</si>
  <si>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</si>
  <si>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</si>
  <si>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</si>
  <si>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</si>
  <si>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</si>
  <si>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</si>
  <si>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</si>
  <si>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</si>
  <si>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</si>
  <si>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</si>
  <si>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</si>
  <si>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</si>
  <si>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</si>
  <si>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</si>
  <si>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</si>
  <si>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</si>
  <si>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</si>
  <si>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</si>
  <si>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</si>
  <si>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</si>
  <si>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</si>
  <si>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</si>
  <si>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</si>
  <si>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</si>
  <si>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</si>
  <si>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</si>
  <si>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</si>
  <si>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</si>
  <si>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</si>
  <si>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</si>
  <si>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</si>
  <si>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</si>
  <si>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</si>
  <si>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</si>
  <si>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</si>
  <si>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</si>
  <si>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</si>
  <si>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</si>
  <si>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</si>
  <si>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</si>
  <si>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</si>
  <si>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</si>
  <si>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</si>
  <si>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</si>
  <si>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</si>
  <si>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</si>
  <si>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</si>
  <si>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</si>
  <si>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</si>
  <si>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</si>
  <si>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</si>
  <si>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</si>
  <si>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</si>
  <si>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</si>
  <si>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</si>
  <si>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</si>
  <si>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</si>
  <si>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</si>
  <si>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</si>
  <si>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</si>
  <si>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</si>
  <si>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</si>
  <si>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</si>
  <si>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</si>
  <si>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</si>
  <si>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</si>
  <si>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</si>
  <si>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</si>
  <si>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</si>
  <si>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</si>
  <si>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</si>
  <si>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</si>
  <si>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</si>
  <si>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</si>
  <si>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</si>
  <si>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</si>
  <si>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</si>
  <si>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</si>
  <si>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</si>
  <si>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</si>
  <si>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</si>
  <si>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</si>
  <si>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</si>
  <si>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</si>
  <si>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</si>
  <si>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</si>
  <si>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</si>
  <si>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</si>
  <si>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</si>
  <si>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</si>
  <si>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</si>
  <si>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</si>
  <si>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</si>
  <si>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</si>
  <si>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</si>
  <si>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</si>
  <si>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</si>
  <si>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</si>
  <si>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</si>
  <si>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</si>
  <si>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</si>
  <si>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</si>
  <si>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</si>
  <si>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</si>
  <si>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</si>
  <si>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</si>
  <si>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</si>
  <si>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</si>
  <si>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</si>
  <si>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</si>
  <si>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</si>
  <si>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</si>
  <si>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</si>
  <si>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</si>
  <si>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</si>
  <si>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</si>
  <si>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</si>
  <si>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</si>
  <si>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</si>
  <si>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</si>
  <si>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</si>
  <si>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</si>
  <si>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</si>
  <si>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</si>
  <si>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</si>
  <si>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</si>
  <si>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</si>
  <si>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</si>
  <si>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</si>
  <si>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</si>
  <si>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</si>
  <si>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</si>
  <si>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</si>
  <si>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</si>
  <si>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</si>
  <si>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</si>
  <si>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</si>
  <si>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</si>
  <si>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</si>
  <si>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</si>
  <si>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</si>
  <si>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</si>
  <si>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</si>
  <si>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</si>
  <si>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</si>
  <si>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</si>
  <si>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</si>
  <si>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</si>
  <si>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</si>
  <si>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</si>
  <si>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</si>
  <si>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</si>
  <si>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</si>
  <si>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</si>
  <si>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</si>
  <si>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</si>
  <si>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</si>
  <si>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</si>
  <si>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</si>
  <si>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</si>
  <si>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</si>
  <si>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</si>
  <si>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</si>
  <si>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</si>
  <si>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</si>
  <si>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</si>
  <si>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</si>
  <si>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</si>
  <si>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</si>
  <si>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</si>
  <si>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</si>
  <si>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</si>
  <si>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</si>
  <si>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</si>
  <si>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</si>
  <si>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</si>
  <si>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</si>
  <si>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</si>
  <si>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</si>
  <si>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</si>
  <si>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</si>
  <si>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</si>
  <si>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</si>
  <si>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</si>
  <si>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</si>
  <si>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</si>
  <si>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</si>
  <si>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</si>
  <si>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</si>
  <si>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</si>
  <si>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</si>
  <si>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</si>
  <si>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</si>
  <si>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</si>
  <si>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</si>
  <si>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</si>
  <si>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</si>
  <si>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</si>
  <si>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</si>
  <si>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</si>
  <si>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</si>
  <si>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</si>
  <si>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</si>
  <si>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</si>
  <si>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</si>
  <si>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</si>
  <si>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</si>
  <si>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</si>
  <si>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</si>
  <si>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</si>
  <si>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</si>
  <si>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</si>
  <si>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</si>
  <si>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</si>
  <si>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</si>
  <si>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</si>
  <si>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</si>
  <si>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</si>
  <si>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</si>
  <si>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</si>
  <si>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</si>
  <si>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</si>
  <si>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</si>
  <si>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</si>
  <si>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</si>
  <si>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</si>
  <si>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</si>
  <si>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</si>
  <si>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</si>
  <si>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</si>
  <si>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</si>
  <si>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</si>
  <si>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</si>
  <si>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</si>
  <si>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</si>
  <si>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</si>
  <si>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</si>
  <si>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</si>
  <si>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</si>
  <si>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</si>
  <si>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</si>
  <si>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</si>
  <si>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</si>
  <si>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</si>
  <si>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</si>
  <si>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</si>
  <si>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</si>
  <si>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</si>
  <si>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</si>
  <si>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</si>
  <si>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</si>
  <si>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</si>
  <si>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</si>
  <si>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</si>
  <si>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</si>
  <si>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</si>
  <si>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</si>
  <si>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</si>
  <si>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</si>
  <si>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</si>
  <si>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</si>
  <si>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</si>
  <si>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</si>
  <si>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</si>
  <si>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</si>
  <si>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</si>
  <si>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</si>
  <si>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</si>
  <si>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</si>
  <si>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</si>
  <si>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</si>
  <si>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</si>
  <si>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</si>
  <si>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</si>
  <si>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</si>
  <si>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</si>
  <si>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</si>
  <si>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</si>
  <si>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</si>
  <si>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</si>
  <si>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</si>
  <si>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</si>
  <si>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</si>
  <si>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</si>
  <si>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</si>
  <si>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</si>
  <si>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</si>
  <si>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</si>
  <si>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</si>
  <si>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</si>
  <si>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</si>
  <si>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</si>
  <si>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</si>
  <si>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</si>
  <si>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</si>
  <si>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</si>
  <si>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</si>
  <si>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</si>
  <si>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</si>
  <si>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</si>
  <si>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</si>
  <si>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</si>
  <si>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</si>
  <si>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</si>
  <si>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</si>
  <si>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</si>
  <si>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</si>
  <si>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</si>
  <si>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</si>
  <si>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</si>
  <si>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</si>
  <si>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</si>
  <si>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</si>
  <si>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</si>
  <si>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</si>
  <si>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</si>
  <si>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</si>
  <si>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</si>
  <si>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</si>
  <si>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</si>
  <si>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</si>
  <si>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</si>
  <si>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</si>
  <si>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</si>
  <si>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</si>
  <si>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</si>
  <si>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</si>
  <si>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</si>
  <si>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</si>
  <si>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</si>
  <si>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</si>
  <si>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</si>
  <si>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</si>
  <si>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</si>
  <si>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</si>
  <si>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</si>
  <si>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</si>
  <si>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</si>
  <si>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</si>
  <si>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</si>
  <si>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</si>
  <si>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</si>
  <si>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</si>
  <si>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</si>
  <si>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</si>
  <si>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</si>
  <si>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</si>
  <si>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</si>
  <si>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</si>
  <si>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</si>
  <si>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</si>
  <si>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</si>
  <si>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</si>
  <si>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</si>
  <si>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</si>
  <si>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</si>
  <si>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</si>
  <si>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</si>
  <si>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</si>
  <si>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</si>
  <si>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</si>
  <si>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</si>
  <si>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</si>
  <si>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</si>
  <si>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</si>
  <si>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</si>
  <si>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</si>
  <si>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</si>
  <si>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</si>
  <si>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</si>
  <si>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</si>
  <si>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</si>
  <si>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</si>
  <si>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</si>
  <si>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</si>
  <si>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</si>
  <si>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</si>
  <si>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</si>
  <si>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</si>
  <si>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</si>
  <si>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</si>
  <si>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</si>
  <si>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</si>
  <si>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</si>
  <si>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</si>
  <si>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</si>
  <si>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</si>
  <si>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</si>
  <si>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</si>
  <si>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</si>
  <si>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</si>
  <si>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</si>
  <si>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</si>
  <si>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</si>
  <si>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</si>
  <si>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</si>
  <si>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</si>
  <si>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</si>
  <si>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</si>
  <si>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</si>
  <si>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</si>
  <si>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</si>
  <si>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</si>
  <si>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</si>
  <si>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</si>
  <si>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</si>
  <si>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</si>
  <si>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</si>
  <si>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</si>
  <si>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</si>
  <si>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</si>
  <si>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</si>
  <si>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</si>
  <si>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</si>
  <si>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</si>
  <si>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</si>
  <si>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</si>
  <si>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</si>
  <si>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</si>
  <si>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</si>
  <si>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</si>
  <si>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</si>
  <si>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</si>
  <si>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</si>
  <si>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</si>
  <si>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</si>
  <si>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</si>
  <si>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</si>
  <si>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</si>
  <si>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</si>
  <si>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</si>
  <si>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</si>
  <si>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</si>
  <si>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</si>
  <si>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</si>
  <si>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</si>
  <si>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</si>
  <si>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</si>
  <si>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</si>
  <si>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</si>
  <si>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</si>
  <si>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</si>
  <si>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</si>
  <si>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</si>
  <si>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</si>
  <si>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</si>
  <si>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</si>
  <si>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</si>
  <si>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</si>
  <si>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</si>
  <si>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</si>
  <si>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</si>
  <si>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</si>
  <si>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</si>
  <si>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</si>
  <si>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</si>
  <si>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</si>
  <si>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</si>
  <si>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</si>
  <si>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</si>
  <si>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</si>
  <si>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</si>
  <si>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</si>
  <si>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</si>
  <si>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</si>
  <si>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</si>
  <si>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</si>
  <si>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</si>
  <si>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</si>
  <si>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</si>
  <si>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</si>
  <si>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</si>
  <si>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</si>
  <si>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</si>
  <si>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</si>
  <si>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</si>
  <si>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</si>
  <si>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</si>
  <si>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</si>
  <si>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</si>
  <si>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</si>
  <si>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</si>
  <si>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</si>
  <si>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</si>
  <si>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</si>
  <si>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</si>
  <si>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</si>
  <si>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</si>
  <si>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</si>
  <si>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</si>
  <si>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</si>
  <si>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</si>
  <si>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</si>
  <si>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</si>
  <si>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</si>
  <si>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</si>
  <si>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</si>
  <si>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</si>
  <si>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</si>
  <si>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</si>
  <si>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</si>
  <si>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</si>
  <si>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</si>
  <si>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</si>
  <si>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</si>
  <si>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</si>
  <si>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</si>
  <si>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</si>
  <si>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</si>
  <si>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</si>
  <si>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</si>
  <si>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</si>
  <si>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</si>
  <si>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</si>
  <si>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</si>
  <si>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</si>
  <si>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</si>
  <si>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</si>
  <si>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</si>
  <si>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</si>
  <si>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</si>
  <si>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</si>
  <si>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</si>
  <si>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</si>
  <si>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</si>
  <si>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</si>
  <si>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</si>
  <si>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</si>
  <si>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</si>
  <si>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</si>
  <si>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</si>
  <si>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</si>
  <si>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</si>
  <si>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</si>
  <si>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</si>
  <si>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</si>
  <si>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</si>
  <si>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</si>
  <si>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</si>
  <si>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</si>
  <si>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</si>
  <si>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</si>
  <si>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</si>
  <si>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</si>
  <si>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</si>
  <si>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</si>
  <si>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</si>
  <si>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</si>
  <si>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</si>
  <si>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</si>
  <si>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</si>
  <si>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</si>
  <si>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</si>
  <si>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</si>
  <si>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</si>
  <si>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</si>
  <si>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</si>
  <si>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</si>
  <si>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</si>
  <si>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</si>
  <si>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</si>
  <si>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</si>
  <si>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</si>
  <si>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</si>
  <si>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</si>
  <si>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</si>
  <si>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</si>
  <si>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</si>
  <si>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</si>
  <si>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</si>
  <si>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</si>
  <si>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</si>
  <si>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</si>
  <si>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</si>
  <si>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</si>
  <si>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</si>
  <si>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</si>
  <si>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</si>
  <si>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</si>
  <si>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</si>
  <si>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</si>
  <si>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</si>
  <si>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</si>
  <si>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</si>
  <si>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</si>
  <si>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</si>
  <si>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</si>
  <si>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</si>
  <si>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</si>
  <si>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</si>
  <si>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</si>
  <si>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</si>
  <si>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</si>
  <si>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</si>
  <si>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</si>
  <si>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</si>
  <si>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</si>
  <si>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</si>
  <si>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</si>
  <si>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</si>
  <si>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</si>
  <si>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</si>
  <si>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</si>
  <si>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</si>
  <si>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</si>
  <si>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</si>
  <si>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</si>
  <si>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</si>
  <si>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</si>
  <si>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</si>
  <si>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</si>
  <si>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</si>
  <si>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</si>
  <si>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</si>
  <si>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</si>
  <si>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</si>
  <si>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</si>
  <si>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</si>
  <si>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</si>
  <si>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</si>
  <si>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</si>
  <si>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</si>
  <si>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</si>
  <si>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</si>
  <si>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</si>
  <si>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</si>
  <si>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</si>
  <si>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</si>
  <si>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</si>
  <si>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</si>
  <si>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</si>
  <si>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</si>
  <si>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</si>
  <si>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</si>
  <si>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</si>
  <si>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</si>
  <si>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</si>
  <si>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</si>
  <si>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</si>
  <si>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</si>
  <si>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</si>
  <si>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</si>
  <si>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</si>
  <si>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</si>
  <si>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</si>
  <si>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</si>
  <si>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</si>
  <si>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</si>
  <si>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</si>
  <si>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</si>
  <si>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</si>
  <si>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</si>
  <si>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</si>
  <si>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</si>
  <si>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</si>
  <si>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</si>
  <si>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</si>
  <si>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</si>
  <si>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</si>
  <si>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</si>
  <si>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</si>
  <si>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</si>
  <si>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</si>
  <si>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</si>
  <si>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</si>
  <si>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</si>
  <si>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</si>
  <si>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</si>
  <si>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</si>
  <si>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</si>
  <si>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</si>
  <si>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</si>
  <si>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</si>
  <si>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</si>
  <si>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</si>
  <si>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</si>
  <si>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</si>
  <si>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</si>
  <si>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</si>
  <si>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</si>
  <si>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</si>
  <si>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</si>
  <si>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</si>
  <si>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</si>
  <si>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</si>
  <si>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</si>
  <si>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</si>
  <si>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</si>
  <si>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</si>
  <si>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</si>
  <si>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</si>
  <si>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</si>
  <si>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</si>
  <si>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</si>
  <si>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</si>
  <si>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</si>
  <si>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</si>
  <si>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</si>
  <si>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</si>
  <si>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</si>
  <si>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</si>
  <si>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</si>
  <si>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</si>
  <si>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</si>
  <si>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</si>
  <si>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</si>
  <si>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</si>
  <si>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</si>
  <si>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</si>
  <si>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</si>
  <si>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</si>
  <si>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</si>
  <si>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</si>
  <si>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</si>
  <si>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</si>
  <si>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</si>
  <si>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</si>
  <si>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</si>
  <si>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</si>
  <si>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</si>
  <si>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</si>
  <si>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</si>
  <si>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</si>
  <si>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</si>
  <si>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</si>
  <si>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</si>
  <si>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</si>
  <si>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</si>
  <si>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</si>
  <si>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</si>
  <si>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</si>
  <si>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</si>
  <si>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</si>
  <si>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</si>
  <si>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</si>
  <si>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</si>
  <si>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</si>
  <si>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</si>
  <si>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</si>
  <si>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</si>
  <si>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</si>
  <si>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</si>
  <si>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</si>
  <si>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</si>
  <si>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</si>
  <si>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</si>
  <si>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</si>
  <si>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</si>
  <si>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</si>
  <si>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</si>
  <si>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</si>
  <si>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</si>
  <si>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</si>
  <si>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</si>
  <si>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</si>
  <si>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</si>
  <si>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</si>
  <si>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</si>
  <si>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</si>
  <si>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</si>
  <si>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</si>
  <si>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</si>
  <si>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</si>
  <si>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</si>
  <si>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</si>
  <si>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</si>
  <si>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</si>
  <si>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</si>
  <si>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</si>
  <si>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</si>
  <si>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</si>
  <si>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</si>
  <si>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</si>
  <si>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</si>
  <si>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</si>
  <si>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</si>
  <si>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</si>
  <si>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</si>
  <si>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</si>
  <si>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</si>
  <si>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</si>
  <si>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</si>
  <si>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</si>
  <si>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</si>
  <si>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</si>
  <si>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</si>
  <si>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</si>
  <si>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</si>
  <si>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</si>
  <si>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</si>
  <si>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</si>
  <si>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</si>
  <si>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</si>
  <si>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</si>
  <si>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</si>
  <si>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</si>
  <si>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</si>
  <si>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</si>
  <si>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</si>
  <si>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</si>
  <si>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</si>
  <si>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</si>
  <si>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</si>
  <si>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</si>
  <si>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</si>
  <si>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</si>
  <si>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</si>
  <si>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</si>
  <si>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</si>
  <si>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</si>
  <si>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</si>
  <si>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</si>
  <si>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</si>
  <si>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</si>
  <si>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</si>
  <si>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</si>
  <si>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</si>
  <si>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</si>
  <si>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</si>
  <si>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</si>
  <si>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</si>
  <si>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</si>
  <si>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</si>
  <si>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</si>
  <si>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</si>
  <si>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</si>
  <si>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</si>
  <si>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</si>
  <si>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</si>
  <si>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</si>
  <si>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</si>
  <si>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</si>
  <si>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</si>
  <si>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</si>
  <si>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</si>
  <si>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</si>
  <si>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</si>
  <si>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</si>
  <si>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</si>
  <si>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</si>
  <si>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</si>
  <si>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</si>
  <si>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</si>
  <si>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</si>
  <si>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</si>
  <si>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</si>
  <si>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</si>
  <si>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</si>
  <si>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</si>
  <si>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</si>
  <si>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</si>
  <si>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</si>
  <si>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</si>
  <si>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</si>
  <si>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</si>
  <si>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</si>
  <si>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</si>
  <si>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</si>
  <si>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</si>
  <si>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</si>
  <si>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</si>
  <si>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</si>
  <si>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</si>
  <si>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</si>
  <si>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</si>
  <si>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</si>
  <si>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</si>
  <si>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</si>
  <si>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</si>
  <si>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</si>
  <si>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</si>
  <si>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</si>
  <si>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</si>
  <si>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</si>
  <si>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</si>
  <si>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</si>
  <si>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</si>
  <si>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</si>
  <si>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</si>
  <si>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</si>
  <si>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</si>
  <si>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</si>
  <si>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</si>
  <si>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</si>
  <si>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</si>
  <si>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</si>
  <si>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</si>
  <si>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</si>
  <si>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</si>
  <si>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</si>
  <si>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</si>
  <si>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</si>
  <si>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</si>
  <si>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</si>
  <si>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</si>
  <si>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</si>
  <si>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</si>
  <si>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</si>
  <si>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</si>
  <si>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</si>
  <si>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</si>
  <si>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</si>
  <si>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</si>
  <si>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</si>
  <si>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</si>
  <si>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</si>
  <si>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</si>
  <si>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</si>
  <si>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</si>
  <si>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</si>
  <si>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</si>
  <si>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</si>
  <si>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</si>
  <si>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</si>
  <si>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</si>
  <si>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</si>
  <si>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</si>
  <si>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</si>
  <si>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</si>
  <si>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</si>
  <si>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</si>
  <si>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</si>
  <si>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</si>
  <si>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</si>
  <si>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</si>
  <si>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</si>
  <si>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</si>
  <si>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</si>
  <si>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</si>
  <si>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</si>
  <si>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</si>
  <si>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</si>
  <si>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</si>
  <si>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</si>
  <si>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</si>
  <si>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</si>
  <si>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</si>
  <si>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</si>
  <si>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</si>
  <si>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</si>
  <si>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</si>
  <si>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</si>
  <si>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</si>
  <si>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</si>
  <si>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</si>
  <si>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</si>
  <si>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</si>
  <si>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</si>
  <si>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</si>
  <si>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</si>
  <si>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</si>
  <si>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</si>
  <si>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</si>
  <si>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</si>
  <si>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</si>
  <si>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</si>
  <si>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</si>
  <si>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</si>
  <si>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</si>
  <si>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</si>
  <si>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</si>
  <si>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</si>
  <si>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</si>
  <si>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</si>
  <si>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</si>
  <si>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</si>
  <si>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</si>
  <si>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</si>
  <si>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</si>
  <si>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</si>
  <si>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</si>
  <si>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</si>
  <si>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</si>
  <si>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</si>
  <si>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</si>
  <si>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</si>
  <si>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</si>
  <si>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</si>
  <si>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</si>
  <si>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</si>
  <si>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</si>
  <si>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</si>
  <si>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</si>
  <si>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</si>
  <si>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</si>
  <si>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</si>
  <si>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</si>
  <si>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</si>
  <si>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</si>
  <si>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</si>
  <si>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</si>
  <si>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</si>
  <si>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</si>
  <si>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</si>
  <si>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</si>
  <si>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</si>
  <si>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</si>
  <si>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</si>
  <si>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</si>
  <si>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</si>
  <si>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</si>
  <si>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</si>
  <si>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</si>
  <si>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</si>
  <si>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</si>
  <si>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</si>
  <si>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</si>
  <si>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</si>
  <si>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</si>
  <si>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</si>
  <si>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</si>
  <si>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</si>
  <si>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</si>
  <si>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</si>
  <si>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</si>
  <si>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</si>
  <si>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</si>
  <si>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</si>
  <si>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</si>
  <si>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</si>
  <si>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</si>
  <si>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</si>
  <si>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</si>
  <si>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</si>
  <si>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</si>
  <si>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</si>
  <si>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</si>
  <si>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</si>
  <si>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</si>
  <si>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</si>
  <si>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</si>
  <si>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</si>
  <si>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</si>
  <si>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</si>
  <si>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</si>
  <si>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</si>
  <si>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</si>
  <si>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</si>
  <si>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</si>
  <si>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</si>
  <si>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</si>
  <si>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</si>
  <si>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</si>
  <si>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</si>
  <si>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</si>
  <si>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</si>
  <si>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</si>
  <si>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</si>
  <si>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</si>
  <si>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</si>
  <si>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</si>
  <si>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</si>
  <si>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</si>
  <si>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</si>
  <si>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</si>
  <si>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</si>
  <si>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</si>
  <si>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</si>
  <si>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</si>
  <si>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</si>
  <si>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</si>
  <si>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</si>
  <si>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</si>
  <si>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</si>
  <si>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</si>
  <si>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</si>
  <si>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</si>
  <si>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</si>
  <si>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</si>
  <si>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</si>
  <si>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</si>
  <si>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</si>
  <si>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</si>
  <si>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</si>
  <si>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</si>
  <si>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</si>
  <si>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</si>
  <si>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</si>
  <si>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</si>
  <si>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</si>
  <si>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</si>
  <si>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</si>
  <si>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</si>
  <si>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</si>
  <si>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</si>
  <si>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</si>
  <si>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</si>
  <si>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</si>
  <si>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</si>
  <si>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</si>
  <si>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</si>
  <si>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</si>
  <si>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</si>
  <si>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</si>
  <si>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</si>
  <si>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</si>
  <si>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</si>
  <si>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</si>
  <si>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</si>
  <si>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</si>
  <si>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</si>
  <si>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</si>
  <si>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</si>
  <si>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</si>
  <si>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</si>
  <si>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</si>
  <si>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</si>
  <si>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</si>
  <si>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</si>
  <si>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</si>
  <si>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</si>
  <si>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</si>
  <si>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</si>
  <si>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</si>
  <si>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</si>
  <si>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</si>
  <si>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</si>
  <si>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</si>
  <si>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</si>
  <si>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</si>
  <si>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</si>
  <si>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</si>
  <si>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</si>
  <si>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</si>
  <si>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</si>
  <si>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</si>
  <si>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</si>
  <si>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</si>
  <si>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</si>
  <si>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</si>
  <si>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</si>
  <si>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</si>
  <si>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</si>
  <si>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</si>
  <si>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</si>
  <si>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</si>
  <si>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</si>
  <si>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</si>
  <si>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</si>
  <si>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</si>
  <si>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</si>
  <si>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</si>
  <si>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</si>
  <si>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</si>
  <si>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</si>
  <si>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</si>
  <si>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</si>
  <si>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</si>
  <si>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</si>
  <si>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</si>
  <si>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</si>
  <si>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</si>
  <si>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</si>
  <si>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</si>
  <si>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</si>
  <si>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</si>
  <si>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</si>
  <si>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</si>
  <si>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</si>
  <si>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</si>
  <si>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</si>
  <si>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</si>
  <si>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</si>
  <si>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</si>
  <si>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</si>
  <si>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</si>
  <si>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</si>
  <si>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</si>
  <si>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</si>
  <si>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</si>
  <si>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</si>
  <si>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</si>
  <si>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</si>
  <si>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</si>
  <si>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</si>
  <si>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</si>
  <si>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</si>
  <si>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</si>
  <si>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</si>
  <si>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</si>
  <si>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</si>
  <si>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</si>
  <si>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</si>
  <si>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</si>
  <si>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</si>
  <si>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</si>
  <si>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</si>
  <si>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</si>
  <si>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</si>
  <si>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</si>
  <si>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</si>
  <si>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</si>
  <si>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</si>
  <si>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</si>
  <si>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</si>
  <si>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</si>
  <si>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</si>
  <si>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</si>
  <si>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</si>
  <si>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</si>
  <si>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</si>
  <si>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</si>
  <si>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</si>
  <si>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</si>
  <si>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</si>
  <si>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</si>
  <si>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</si>
  <si>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</si>
  <si>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</si>
  <si>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</si>
  <si>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</si>
  <si>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</si>
  <si>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</si>
  <si>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</si>
  <si>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</si>
  <si>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</si>
  <si>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</si>
  <si>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</si>
  <si>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</si>
  <si>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</si>
  <si>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</si>
  <si>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</si>
  <si>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</si>
  <si>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</si>
  <si>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</si>
  <si>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</si>
  <si>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</si>
  <si>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</si>
  <si>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</si>
  <si>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</si>
  <si>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</si>
  <si>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</si>
  <si>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</si>
  <si>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</si>
  <si>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</si>
  <si>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</si>
  <si>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</si>
  <si>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</si>
  <si>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</si>
  <si>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</si>
  <si>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</si>
  <si>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</si>
  <si>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</si>
  <si>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</si>
  <si>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</si>
  <si>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</si>
  <si>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</si>
  <si>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</si>
  <si>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</si>
  <si>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</si>
  <si>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</si>
  <si>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</si>
  <si>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</si>
  <si>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</si>
  <si>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</si>
  <si>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</si>
  <si>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</si>
  <si>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</si>
  <si>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</si>
  <si>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</si>
  <si>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</si>
  <si>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</si>
  <si>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</si>
  <si>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</si>
  <si>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</si>
  <si>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</si>
  <si>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</si>
  <si>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</si>
  <si>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</si>
  <si>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</si>
  <si>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</si>
  <si>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</si>
  <si>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</si>
  <si>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</si>
  <si>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</si>
  <si>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</si>
  <si>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</si>
  <si>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</si>
  <si>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</si>
  <si>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</si>
  <si>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</si>
  <si>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</si>
  <si>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</si>
  <si>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</si>
  <si>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</si>
  <si>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</si>
  <si>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</si>
  <si>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</si>
  <si>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</si>
  <si>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</si>
  <si>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</si>
  <si>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</si>
  <si>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</si>
  <si>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</si>
  <si>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</si>
  <si>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</si>
  <si>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</si>
  <si>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</si>
  <si>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</si>
  <si>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</si>
  <si>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</si>
  <si>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</si>
  <si>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</si>
  <si>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</si>
  <si>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</si>
  <si>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</si>
  <si>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</si>
  <si>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</si>
  <si>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</si>
  <si>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</si>
  <si>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</si>
  <si>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</si>
  <si>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</si>
  <si>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</si>
  <si>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</si>
  <si>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</si>
  <si>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</si>
  <si>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</si>
  <si>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</si>
  <si>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</si>
  <si>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</si>
  <si>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</si>
  <si>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</si>
  <si>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</si>
  <si>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</si>
  <si>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</si>
  <si>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</si>
  <si>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</si>
  <si>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</si>
  <si>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</si>
  <si>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</si>
  <si>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</si>
  <si>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</si>
  <si>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</si>
  <si>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</si>
  <si>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</si>
  <si>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</si>
  <si>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</si>
  <si>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</si>
  <si>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</si>
  <si>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</si>
  <si>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</si>
  <si>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</si>
  <si>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</si>
  <si>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</si>
  <si>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</si>
  <si>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</si>
  <si>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</si>
  <si>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</si>
  <si>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</si>
  <si>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</si>
  <si>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</si>
  <si>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</si>
  <si>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</si>
  <si>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</si>
  <si>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</si>
  <si>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</si>
  <si>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</si>
  <si>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</si>
  <si>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</si>
  <si>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</si>
  <si>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</si>
  <si>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</si>
  <si>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</si>
  <si>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</si>
  <si>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</si>
  <si>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</si>
  <si>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</si>
  <si>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</si>
  <si>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</si>
  <si>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</si>
  <si>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</si>
  <si>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</si>
  <si>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</si>
  <si>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</si>
  <si>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</si>
  <si>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</si>
  <si>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</si>
  <si>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</si>
  <si>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</si>
  <si>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</si>
  <si>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</si>
  <si>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</si>
  <si>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</si>
  <si>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</si>
  <si>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</si>
  <si>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</si>
  <si>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</si>
  <si>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</si>
  <si>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</si>
  <si>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</si>
  <si>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</si>
  <si>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</si>
  <si>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</si>
  <si>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</si>
  <si>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</si>
  <si>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</si>
  <si>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</si>
  <si>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</si>
  <si>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</si>
  <si>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</si>
  <si>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</si>
  <si>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</si>
  <si>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</si>
  <si>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</si>
  <si>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</si>
  <si>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</si>
  <si>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</si>
  <si>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</si>
  <si>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</si>
  <si>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</si>
  <si>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</si>
  <si>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</si>
  <si>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</si>
  <si>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</si>
  <si>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</si>
  <si>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</si>
  <si>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</si>
  <si>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</si>
  <si>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</si>
  <si>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</si>
  <si>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</si>
  <si>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</si>
  <si>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</si>
  <si>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</si>
  <si>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</si>
  <si>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</si>
  <si>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</si>
  <si>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</si>
  <si>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</si>
  <si>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</si>
  <si>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</si>
  <si>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</si>
  <si>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</si>
  <si>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</si>
  <si>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</si>
  <si>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</si>
  <si>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</si>
  <si>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</si>
  <si>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</si>
  <si>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</si>
  <si>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</si>
  <si>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</si>
  <si>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</si>
  <si>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</si>
  <si>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</si>
  <si>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</si>
  <si>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</si>
  <si>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</si>
  <si>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</si>
  <si>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</si>
  <si>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</si>
  <si>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</si>
  <si>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</si>
  <si>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</si>
  <si>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</si>
  <si>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</si>
  <si>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</si>
  <si>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</si>
  <si>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</si>
  <si>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</si>
  <si>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</si>
  <si>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</si>
  <si>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</si>
  <si>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</si>
  <si>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</si>
  <si>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</si>
  <si>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</si>
  <si>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</si>
  <si>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</si>
  <si>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</si>
  <si>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</si>
  <si>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</si>
  <si>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</si>
  <si>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</si>
  <si>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</si>
  <si>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</si>
  <si>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</si>
  <si>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</si>
  <si>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</si>
  <si>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</si>
  <si>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</si>
  <si>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</si>
  <si>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</si>
  <si>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</si>
  <si>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</si>
  <si>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</si>
  <si>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</si>
  <si>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</si>
  <si>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</si>
  <si>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</si>
  <si>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</si>
  <si>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</si>
  <si>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</si>
  <si>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</si>
  <si>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</si>
  <si>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</si>
  <si>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</si>
  <si>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</si>
  <si>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</si>
  <si>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</si>
  <si>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</si>
  <si>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</si>
  <si>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</si>
  <si>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</si>
  <si>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</si>
  <si>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</si>
  <si>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</si>
  <si>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</si>
  <si>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</si>
  <si>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</si>
  <si>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</si>
  <si>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</si>
  <si>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</si>
  <si>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</si>
  <si>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</si>
  <si>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</si>
  <si>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</si>
  <si>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</si>
  <si>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</si>
  <si>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</si>
  <si>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</si>
  <si>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</si>
  <si>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</si>
  <si>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</si>
  <si>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</si>
  <si>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</si>
  <si>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</si>
  <si>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</si>
  <si>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</si>
  <si>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</si>
  <si>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</si>
  <si>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</si>
  <si>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</si>
  <si>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</si>
  <si>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</si>
  <si>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</si>
  <si>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</si>
  <si>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</si>
  <si>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</si>
  <si>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</si>
  <si>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</si>
  <si>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</si>
  <si>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</si>
  <si>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</si>
  <si>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</si>
  <si>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</si>
  <si>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</si>
  <si>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</si>
  <si>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</si>
  <si>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</si>
  <si>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</si>
  <si>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</si>
  <si>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</si>
  <si>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</si>
  <si>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</si>
  <si>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</si>
  <si>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</si>
  <si>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</si>
  <si>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</si>
  <si>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</si>
  <si>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</si>
  <si>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</si>
  <si>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</si>
  <si>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</si>
  <si>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</si>
  <si>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</si>
  <si>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</si>
  <si>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</si>
  <si>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</si>
  <si>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</si>
  <si>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</si>
  <si>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</si>
  <si>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</si>
  <si>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</si>
  <si>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</si>
  <si>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</si>
  <si>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</si>
  <si>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</si>
  <si>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</si>
  <si>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</si>
  <si>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</si>
  <si>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</si>
  <si>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</si>
  <si>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</si>
  <si>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</si>
  <si>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</si>
  <si>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</si>
  <si>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</si>
  <si>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</si>
  <si>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</si>
  <si>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</si>
  <si>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</si>
  <si>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</si>
  <si>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</si>
  <si>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</si>
  <si>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</si>
  <si>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</si>
  <si>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</si>
  <si>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</si>
  <si>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</si>
  <si>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</si>
  <si>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</si>
  <si>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</si>
  <si>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</si>
  <si>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</si>
  <si>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</si>
  <si>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</si>
  <si>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</si>
  <si>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</si>
  <si>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</si>
  <si>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</si>
  <si>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</si>
  <si>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</si>
  <si>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</si>
  <si>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</si>
  <si>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</si>
  <si>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</si>
  <si>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</si>
  <si>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</si>
  <si>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</si>
  <si>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</si>
  <si>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</si>
  <si>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</si>
  <si>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</si>
  <si>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</si>
  <si>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</si>
  <si>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</si>
  <si>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</si>
  <si>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</si>
  <si>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</si>
  <si>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</si>
  <si>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</si>
  <si>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</si>
  <si>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</si>
  <si>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</si>
  <si>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</si>
  <si>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</si>
  <si>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</si>
  <si>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</si>
  <si>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</si>
  <si>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</si>
  <si>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</si>
  <si>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</si>
  <si>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</si>
  <si>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</si>
  <si>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</si>
  <si>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</si>
  <si>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</si>
  <si>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</si>
  <si>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</si>
  <si>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</si>
  <si>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</si>
  <si>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</si>
  <si>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</si>
  <si>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</si>
  <si>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</si>
  <si>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</si>
  <si>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</si>
  <si>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</si>
  <si>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</si>
  <si>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</si>
  <si>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</si>
  <si>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</si>
  <si>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</si>
  <si>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</si>
  <si>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</si>
  <si>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</si>
  <si>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</si>
  <si>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</si>
  <si>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</si>
  <si>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</si>
  <si>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</si>
  <si>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</si>
  <si>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</si>
  <si>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</si>
  <si>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</si>
  <si>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</si>
  <si>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</si>
  <si>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</si>
  <si>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</si>
  <si>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</si>
  <si>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</si>
  <si>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</si>
  <si>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</si>
  <si>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</si>
  <si>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</si>
  <si>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</si>
  <si>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</si>
  <si>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</si>
  <si>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</si>
  <si>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</si>
  <si>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</si>
  <si>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</si>
  <si>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</si>
  <si>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</si>
  <si>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</si>
  <si>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</si>
  <si>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</si>
  <si>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</si>
  <si>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</si>
  <si>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</si>
  <si>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</si>
  <si>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</si>
  <si>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</si>
  <si>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</si>
  <si>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</si>
  <si>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</si>
  <si>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</si>
  <si>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</si>
  <si>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</si>
  <si>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</si>
  <si>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</si>
  <si>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</si>
  <si>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</si>
  <si>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</si>
  <si>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</si>
  <si>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</si>
  <si>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</si>
  <si>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</si>
  <si>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</si>
  <si>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</si>
  <si>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</si>
  <si>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</si>
  <si>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</si>
  <si>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</si>
  <si>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</si>
  <si>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</si>
  <si>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</si>
  <si>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</si>
  <si>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</si>
  <si>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</si>
  <si>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</si>
  <si>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</si>
  <si>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</si>
  <si>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</si>
  <si>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</si>
  <si>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</si>
  <si>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</si>
  <si>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</si>
  <si>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</si>
  <si>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</si>
  <si>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</si>
  <si>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</si>
  <si>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</si>
  <si>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</si>
  <si>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</si>
  <si>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</si>
  <si>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</si>
  <si>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</si>
  <si>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</si>
  <si>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</si>
  <si>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</si>
  <si>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</si>
  <si>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</si>
  <si>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</si>
  <si>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</si>
  <si>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</si>
  <si>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</si>
  <si>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</si>
  <si>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</si>
  <si>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</si>
  <si>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</si>
  <si>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</si>
  <si>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</si>
  <si>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</si>
  <si>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</si>
  <si>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</si>
  <si>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</si>
  <si>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</si>
  <si>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</si>
  <si>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</si>
  <si>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</si>
  <si>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</si>
  <si>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</si>
  <si>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</si>
  <si>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</si>
  <si>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</si>
  <si>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</si>
  <si>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</si>
  <si>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</si>
  <si>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</si>
  <si>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</si>
  <si>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</si>
  <si>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</si>
  <si>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</si>
  <si>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</si>
  <si>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</si>
  <si>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</si>
  <si>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</si>
  <si>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</si>
  <si>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</si>
  <si>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</si>
  <si>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</si>
  <si>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</si>
  <si>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</si>
  <si>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</si>
  <si>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</si>
  <si>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</si>
  <si>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</si>
  <si>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</si>
  <si>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</si>
  <si>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</si>
  <si>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</si>
  <si>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</si>
  <si>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</si>
  <si>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</si>
  <si>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</si>
  <si>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</si>
  <si>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</si>
  <si>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</si>
  <si>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</si>
  <si>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</si>
  <si>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</si>
  <si>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</si>
  <si>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</si>
  <si>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</si>
  <si>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</si>
  <si>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</si>
  <si>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</si>
  <si>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</si>
  <si>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</si>
  <si>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</si>
  <si>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</si>
  <si>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</si>
  <si>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</si>
  <si>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</si>
  <si>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</si>
  <si>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</si>
  <si>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</si>
  <si>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</si>
  <si>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</si>
  <si>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</si>
  <si>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</si>
  <si>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</si>
  <si>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</si>
  <si>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</si>
  <si>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</si>
  <si>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</si>
  <si>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</si>
  <si>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</si>
  <si>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</si>
  <si>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</si>
  <si>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</si>
  <si>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</si>
  <si>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</si>
  <si>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</si>
  <si>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</si>
  <si>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</si>
  <si>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</si>
  <si>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</si>
  <si>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</si>
  <si>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</si>
  <si>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</si>
  <si>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</si>
  <si>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</si>
  <si>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</si>
  <si>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</si>
  <si>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</si>
  <si>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</si>
  <si>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</si>
  <si>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</si>
  <si>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</si>
  <si>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</si>
  <si>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</si>
  <si>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</si>
  <si>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</si>
  <si>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</si>
  <si>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</si>
  <si>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</si>
  <si>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</si>
  <si>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</si>
  <si>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</si>
  <si>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</si>
  <si>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</si>
  <si>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</si>
  <si>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</si>
  <si>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</si>
  <si>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</si>
  <si>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</si>
  <si>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</si>
  <si>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</si>
  <si>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</si>
  <si>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</si>
  <si>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</si>
  <si>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</si>
  <si>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</si>
  <si>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</si>
  <si>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</si>
  <si>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</si>
  <si>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</si>
  <si>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</si>
  <si>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</si>
  <si>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</si>
  <si>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</si>
  <si>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</si>
  <si>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</si>
  <si>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</si>
  <si>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</si>
  <si>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</si>
  <si>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</si>
  <si>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</si>
  <si>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</si>
  <si>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</si>
  <si>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</si>
  <si>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</si>
  <si>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</si>
  <si>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</si>
  <si>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</si>
  <si>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</si>
  <si>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</si>
  <si>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</si>
  <si>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</si>
  <si>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</si>
  <si>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</si>
  <si>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</si>
  <si>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</si>
  <si>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</si>
  <si>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</si>
  <si>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</si>
  <si>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</si>
  <si>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</si>
  <si>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</si>
  <si>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</si>
  <si>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</si>
  <si>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</si>
  <si>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</si>
  <si>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</si>
  <si>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</si>
  <si>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</si>
  <si>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</si>
  <si>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</si>
  <si>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</si>
  <si>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</si>
  <si>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</si>
  <si>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</si>
  <si>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</si>
  <si>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</si>
  <si>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</si>
  <si>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</si>
  <si>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</si>
  <si>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</si>
  <si>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</si>
  <si>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</si>
  <si>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</si>
  <si>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</si>
  <si>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</si>
  <si>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</si>
  <si>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</si>
  <si>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</si>
  <si>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</si>
  <si>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</si>
  <si>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</si>
  <si>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</si>
  <si>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</si>
  <si>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</si>
  <si>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</si>
  <si>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</si>
  <si>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</si>
  <si>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</si>
  <si>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</si>
  <si>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</si>
  <si>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</si>
  <si>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</si>
  <si>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</si>
  <si>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</si>
  <si>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</si>
  <si>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</si>
  <si>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</si>
  <si>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</si>
  <si>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</si>
  <si>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</si>
  <si>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</si>
  <si>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</si>
  <si>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</si>
  <si>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</si>
  <si>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</si>
  <si>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</si>
  <si>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</si>
  <si>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</si>
  <si>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</si>
  <si>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</si>
  <si>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</si>
  <si>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</si>
  <si>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</si>
  <si>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</si>
  <si>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</si>
  <si>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</si>
  <si>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</si>
  <si>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</si>
  <si>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</si>
  <si>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</si>
  <si>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</si>
  <si>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</si>
  <si>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</si>
  <si>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</si>
  <si>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</si>
  <si>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</si>
  <si>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</si>
  <si>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</si>
  <si>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</si>
  <si>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</si>
  <si>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</si>
  <si>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</si>
  <si>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</si>
  <si>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</si>
  <si>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</si>
  <si>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</si>
  <si>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</si>
  <si>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</si>
  <si>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</si>
  <si>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</si>
  <si>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</si>
  <si>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</si>
  <si>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</si>
  <si>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</si>
  <si>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</si>
  <si>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</si>
  <si>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</si>
  <si>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</si>
  <si>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</si>
  <si>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</si>
  <si>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</si>
  <si>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</si>
  <si>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</si>
  <si>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</si>
  <si>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</si>
  <si>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</si>
  <si>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</si>
  <si>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</si>
  <si>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</si>
  <si>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</si>
  <si>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</si>
  <si>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</si>
  <si>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</si>
  <si>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</si>
  <si>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</si>
  <si>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</si>
  <si>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</si>
  <si>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</si>
  <si>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</si>
  <si>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</si>
  <si>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</si>
  <si>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</si>
  <si>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</si>
  <si>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</si>
  <si>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</si>
  <si>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</si>
  <si>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</si>
  <si>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</si>
  <si>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</si>
  <si>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</si>
  <si>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</si>
  <si>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</si>
  <si>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</si>
  <si>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</si>
  <si>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</si>
  <si>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</si>
  <si>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</si>
  <si>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</si>
  <si>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</si>
  <si>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</si>
  <si>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</si>
  <si>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</si>
  <si>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</si>
  <si>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</si>
  <si>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</si>
  <si>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</si>
  <si>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</si>
  <si>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</si>
  <si>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</si>
  <si>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</si>
  <si>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</si>
  <si>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</si>
  <si>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</si>
  <si>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</si>
  <si>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</si>
  <si>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</si>
  <si>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</si>
  <si>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</si>
  <si>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</si>
  <si>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</si>
  <si>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</si>
  <si>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</si>
  <si>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</si>
  <si>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</si>
  <si>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</si>
  <si>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</si>
  <si>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</si>
  <si>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</si>
  <si>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</si>
  <si>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</si>
  <si>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</si>
  <si>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</si>
  <si>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</si>
  <si>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</si>
  <si>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</si>
  <si>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</si>
  <si>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</si>
  <si>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</si>
  <si>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</si>
  <si>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</si>
  <si>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</si>
  <si>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</si>
  <si>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</si>
  <si>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</si>
  <si>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</si>
  <si>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</si>
  <si>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</si>
  <si>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</si>
  <si>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</si>
  <si>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</si>
  <si>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</si>
  <si>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</si>
  <si>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</si>
  <si>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</si>
  <si>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</si>
  <si>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</si>
  <si>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</si>
  <si>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</si>
  <si>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</si>
  <si>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</si>
  <si>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</si>
  <si>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</si>
  <si>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</si>
  <si>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</si>
  <si>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</si>
  <si>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</si>
  <si>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</si>
  <si>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</si>
  <si>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</si>
  <si>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</si>
  <si>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</si>
  <si>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</si>
  <si>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</si>
  <si>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</si>
  <si>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</si>
  <si>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</si>
  <si>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</si>
  <si>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</si>
  <si>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</si>
  <si>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</si>
  <si>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</si>
  <si>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</si>
  <si>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</si>
  <si>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</si>
  <si>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</si>
  <si>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</si>
  <si>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</si>
  <si>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</si>
  <si>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</si>
  <si>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</si>
  <si>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</si>
  <si>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</si>
  <si>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</si>
  <si>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</si>
  <si>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</si>
  <si>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</si>
  <si>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</si>
  <si>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</si>
  <si>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</si>
  <si>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</si>
  <si>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</si>
  <si>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</si>
  <si>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</si>
  <si>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</si>
  <si>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</si>
  <si>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</si>
  <si>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</si>
  <si>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</si>
  <si>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</si>
  <si>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</si>
  <si>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</si>
  <si>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</si>
  <si>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</si>
  <si>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</si>
  <si>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</si>
  <si>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</si>
  <si>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</si>
  <si>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</si>
  <si>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</si>
  <si>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</si>
  <si>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</si>
  <si>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</si>
  <si>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</si>
  <si>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</si>
  <si>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</si>
  <si>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</si>
  <si>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</si>
  <si>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</si>
  <si>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</si>
  <si>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</si>
  <si>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</si>
  <si>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</si>
  <si>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</si>
  <si>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</si>
  <si>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</si>
  <si>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</si>
  <si>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</si>
  <si>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</si>
  <si>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</si>
  <si>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</si>
  <si>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</si>
  <si>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</si>
  <si>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</si>
  <si>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</si>
  <si>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</si>
  <si>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</si>
  <si>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</si>
  <si>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</si>
  <si>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</si>
  <si>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</si>
  <si>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</si>
  <si>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</si>
  <si>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</si>
  <si>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</si>
  <si>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</si>
  <si>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</si>
  <si>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</si>
  <si>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</si>
  <si>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</si>
  <si>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</si>
  <si>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</si>
  <si>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</si>
  <si>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</si>
  <si>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</si>
  <si>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</si>
  <si>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</si>
  <si>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</si>
  <si>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</si>
  <si>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</si>
  <si>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</si>
  <si>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</si>
  <si>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</si>
  <si>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</si>
  <si>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</si>
  <si>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</si>
  <si>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</si>
  <si>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</si>
  <si>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</si>
  <si>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</si>
  <si>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</si>
  <si>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</si>
  <si>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</si>
  <si>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</si>
  <si>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</si>
  <si>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</si>
  <si>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</si>
  <si>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</si>
  <si>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</si>
  <si>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</si>
  <si>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</si>
  <si>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</si>
  <si>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</si>
  <si>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</si>
  <si>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</si>
  <si>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</si>
  <si>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</si>
  <si>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</si>
  <si>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</si>
  <si>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</si>
  <si>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</si>
  <si>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</si>
  <si>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</si>
  <si>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</si>
  <si>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</si>
  <si>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</si>
  <si>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</si>
  <si>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</si>
  <si>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</si>
  <si>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</si>
  <si>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</si>
  <si>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</si>
  <si>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</si>
  <si>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</si>
  <si>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</si>
  <si>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</si>
  <si>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</si>
  <si>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</si>
  <si>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</si>
  <si>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</si>
  <si>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</si>
  <si>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</si>
  <si>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</si>
  <si>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</si>
  <si>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</si>
  <si>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</si>
  <si>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</si>
  <si>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</si>
  <si>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</si>
  <si>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</si>
  <si>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</si>
  <si>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</si>
  <si>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</si>
  <si>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</si>
  <si>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</si>
  <si>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</si>
  <si>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</si>
  <si>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</si>
  <si>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</si>
  <si>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</si>
  <si>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</si>
  <si>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</si>
  <si>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</si>
  <si>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</si>
  <si>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</si>
  <si>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</si>
  <si>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</si>
  <si>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</si>
  <si>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</si>
  <si>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</si>
  <si>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</si>
  <si>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</si>
  <si>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</si>
  <si>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</si>
  <si>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</si>
  <si>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</si>
  <si>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</si>
  <si>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</si>
  <si>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</si>
  <si>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</si>
  <si>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</si>
  <si>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</si>
  <si>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</si>
  <si>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</si>
  <si>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</si>
  <si>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</si>
  <si>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</si>
  <si>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</si>
  <si>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</si>
  <si>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</si>
  <si>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</si>
  <si>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</si>
  <si>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</si>
  <si>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</si>
  <si>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</si>
  <si>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</si>
  <si>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</si>
  <si>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</si>
  <si>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</si>
  <si>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</si>
  <si>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</si>
  <si>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</si>
  <si>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</si>
  <si>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</si>
  <si>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</si>
  <si>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</si>
  <si>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</si>
  <si>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</si>
  <si>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</si>
  <si>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</si>
  <si>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</si>
  <si>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</si>
  <si>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</si>
  <si>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</si>
  <si>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</si>
  <si>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</si>
  <si>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</si>
  <si>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</si>
  <si>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</si>
  <si>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</si>
  <si>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</si>
  <si>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</si>
  <si>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</si>
  <si>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</si>
  <si>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</si>
  <si>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</si>
  <si>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</si>
  <si>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</si>
  <si>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</si>
  <si>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</si>
  <si>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</si>
  <si>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</si>
  <si>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</si>
  <si>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</si>
  <si>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</si>
  <si>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</si>
  <si>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</si>
  <si>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</si>
  <si>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</si>
  <si>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</si>
  <si>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</si>
  <si>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</si>
  <si>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</si>
  <si>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</si>
  <si>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</si>
  <si>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</si>
  <si>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</si>
  <si>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</si>
  <si>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</si>
  <si>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</si>
  <si>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</si>
  <si>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</si>
  <si>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</si>
  <si>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</si>
  <si>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</si>
  <si>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</si>
  <si>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</si>
  <si>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</si>
  <si>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</si>
  <si>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</si>
  <si>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</si>
  <si>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</si>
  <si>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</si>
  <si>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</si>
  <si>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</si>
  <si>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</si>
  <si>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</si>
  <si>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</si>
  <si>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</si>
  <si>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</si>
  <si>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</si>
  <si>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</si>
  <si>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</si>
  <si>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</si>
  <si>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</si>
  <si>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</si>
  <si>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</si>
  <si>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</si>
  <si>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</si>
  <si>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</si>
  <si>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</si>
  <si>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</si>
  <si>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</si>
  <si>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</si>
  <si>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</si>
  <si>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</si>
  <si>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</si>
  <si>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</si>
  <si>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</si>
  <si>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</si>
  <si>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</si>
  <si>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</si>
  <si>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</si>
  <si>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</si>
  <si>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</si>
  <si>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</si>
  <si>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</si>
  <si>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</si>
  <si>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</si>
  <si>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</si>
  <si>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</si>
  <si>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</si>
  <si>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</si>
  <si>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</si>
  <si>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</si>
  <si>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</si>
  <si>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</si>
  <si>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</si>
  <si>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</si>
  <si>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</si>
  <si>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</si>
  <si>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</si>
  <si>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</si>
  <si>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</si>
  <si>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</si>
  <si>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</si>
  <si>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</si>
  <si>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</si>
  <si>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</si>
  <si>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</si>
  <si>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</si>
  <si>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</si>
  <si>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</si>
  <si>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</si>
  <si>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</si>
  <si>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</si>
  <si>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</si>
  <si>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</si>
  <si>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</si>
  <si>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</si>
  <si>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</si>
  <si>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</si>
  <si>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</si>
  <si>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</si>
  <si>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</si>
  <si>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</si>
  <si>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</si>
  <si>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</si>
  <si>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</si>
  <si>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</si>
  <si>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</si>
  <si>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</si>
  <si>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</si>
  <si>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</si>
  <si>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</si>
  <si>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</si>
  <si>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</si>
  <si>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</si>
  <si>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</si>
  <si>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</si>
  <si>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</si>
  <si>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</si>
  <si>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</si>
  <si>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</si>
  <si>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</si>
  <si>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</si>
  <si>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</si>
  <si>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</si>
  <si>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</si>
  <si>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</si>
  <si>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</si>
  <si>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</si>
  <si>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</si>
  <si>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</si>
  <si>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</si>
  <si>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</si>
  <si>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</si>
  <si>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</si>
  <si>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</si>
  <si>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</si>
  <si>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</si>
  <si>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</si>
  <si>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</si>
  <si>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</si>
  <si>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</si>
  <si>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</si>
  <si>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</si>
  <si>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</si>
  <si>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</si>
  <si>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</si>
  <si>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</si>
  <si>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</si>
  <si>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</si>
  <si>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</si>
  <si>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</si>
  <si>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</si>
  <si>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</si>
  <si>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</si>
  <si>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</si>
  <si>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</si>
  <si>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</si>
  <si>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</si>
  <si>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</si>
  <si>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</si>
  <si>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</si>
  <si>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</si>
  <si>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</si>
  <si>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</si>
  <si>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</si>
  <si>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</si>
  <si>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</si>
  <si>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</si>
  <si>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</si>
  <si>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</si>
  <si>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</si>
  <si>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</si>
  <si>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</si>
  <si>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</si>
  <si>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</si>
  <si>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</si>
  <si>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</si>
  <si>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</si>
  <si>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</si>
  <si>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</si>
  <si>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</si>
  <si>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</si>
  <si>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</si>
  <si>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</si>
  <si>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</si>
  <si>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</si>
  <si>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</si>
  <si>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</si>
  <si>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</si>
  <si>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</si>
  <si>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</si>
  <si>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</si>
  <si>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</si>
  <si>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</si>
  <si>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</si>
  <si>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</si>
  <si>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</si>
  <si>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</si>
  <si>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</si>
  <si>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</si>
  <si>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</si>
  <si>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</si>
  <si>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</si>
  <si>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</si>
  <si>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</si>
  <si>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</si>
  <si>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</si>
  <si>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</si>
  <si>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</si>
  <si>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</si>
  <si>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</si>
  <si>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</si>
  <si>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</si>
  <si>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</si>
  <si>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</si>
  <si>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</si>
  <si>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</si>
  <si>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</si>
  <si>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</si>
  <si>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</si>
  <si>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</si>
  <si>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</si>
  <si>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</si>
  <si>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</si>
  <si>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</si>
  <si>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</si>
  <si>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</si>
  <si>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</si>
  <si>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</si>
  <si>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</si>
  <si>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</si>
  <si>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</si>
  <si>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</si>
  <si>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</si>
  <si>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</si>
  <si>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</si>
  <si>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</si>
  <si>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</si>
  <si>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</si>
  <si>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</si>
  <si>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</si>
  <si>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</si>
  <si>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</si>
  <si>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</si>
  <si>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</si>
  <si>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</si>
  <si>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</si>
  <si>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</si>
  <si>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</si>
  <si>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</si>
  <si>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</si>
  <si>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</si>
  <si>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</si>
  <si>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</si>
  <si>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</si>
  <si>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</si>
  <si>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</si>
  <si>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</si>
  <si>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</si>
  <si>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</si>
  <si>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</si>
  <si>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</si>
  <si>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</si>
  <si>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</si>
  <si>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</si>
  <si>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</si>
  <si>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</si>
  <si>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</si>
  <si>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</si>
  <si>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</si>
  <si>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</si>
  <si>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</si>
  <si>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</si>
  <si>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</si>
  <si>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</si>
  <si>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</si>
  <si>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</si>
  <si>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</si>
  <si>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</si>
  <si>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</si>
  <si>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</si>
  <si>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</si>
  <si>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</si>
  <si>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</si>
  <si>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</si>
  <si>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</si>
  <si>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</si>
  <si>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</si>
  <si>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</si>
  <si>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</si>
  <si>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</si>
  <si>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</si>
  <si>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</si>
  <si>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</si>
  <si>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</si>
  <si>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</si>
  <si>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</si>
  <si>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</si>
  <si>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</si>
  <si>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</si>
  <si>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</si>
  <si>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</si>
  <si>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</si>
  <si>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</si>
  <si>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</si>
  <si>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</si>
  <si>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</si>
  <si>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</si>
  <si>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</si>
  <si>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</si>
  <si>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</si>
  <si>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</si>
  <si>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</si>
  <si>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</si>
  <si>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</si>
  <si>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</si>
  <si>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</si>
  <si>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</si>
  <si>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</si>
  <si>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</si>
  <si>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</si>
  <si>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</si>
  <si>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</si>
  <si>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</si>
  <si>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</si>
  <si>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</si>
  <si>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</si>
  <si>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</si>
  <si>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</si>
  <si>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</si>
  <si>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</si>
  <si>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</si>
  <si>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</si>
  <si>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</si>
  <si>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</si>
  <si>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</si>
  <si>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</si>
  <si>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</si>
  <si>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</si>
  <si>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</si>
  <si>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</si>
  <si>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</si>
  <si>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</si>
  <si>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</si>
  <si>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</si>
  <si>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</si>
  <si>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</si>
  <si>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</si>
  <si>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</si>
  <si>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</si>
  <si>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</si>
  <si>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</si>
  <si>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</si>
  <si>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</si>
  <si>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</si>
  <si>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</si>
  <si>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</si>
  <si>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</si>
  <si>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</si>
  <si>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</si>
  <si>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</si>
  <si>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</si>
  <si>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</si>
  <si>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</si>
  <si>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</si>
  <si>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</si>
  <si>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</si>
  <si>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</si>
  <si>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</si>
  <si>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</si>
  <si>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</si>
  <si>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</si>
  <si>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</si>
  <si>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</si>
  <si>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</si>
  <si>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</si>
  <si>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</si>
  <si>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</si>
  <si>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</si>
  <si>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</si>
  <si>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</si>
  <si>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</si>
  <si>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</si>
  <si>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</si>
  <si>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</si>
  <si>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</si>
  <si>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</si>
  <si>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</si>
  <si>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</si>
  <si>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</si>
  <si>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</si>
  <si>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</si>
  <si>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</si>
  <si>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</si>
  <si>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</si>
  <si>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</si>
  <si>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</si>
  <si>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</si>
  <si>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</si>
  <si>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</si>
  <si>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</si>
  <si>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</si>
  <si>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</si>
  <si>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</si>
  <si>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</si>
  <si>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</si>
  <si>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</si>
  <si>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</si>
  <si>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</si>
  <si>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</si>
  <si>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</si>
  <si>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</si>
  <si>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</si>
  <si>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</si>
  <si>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</si>
  <si>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</si>
  <si>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</si>
  <si>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</si>
  <si>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</si>
  <si>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</si>
  <si>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</si>
  <si>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</si>
  <si>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</si>
  <si>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</si>
  <si>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</si>
  <si>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</si>
  <si>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</si>
  <si>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</si>
  <si>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</si>
  <si>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</si>
  <si>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</si>
  <si>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</si>
  <si>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</si>
  <si>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</si>
  <si>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</si>
  <si>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</si>
  <si>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</si>
  <si>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</si>
  <si>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</si>
  <si>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</si>
  <si>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</si>
  <si>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</si>
  <si>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</si>
  <si>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</si>
  <si>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</si>
  <si>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</si>
  <si>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</si>
  <si>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</si>
  <si>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</si>
  <si>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</si>
  <si>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</si>
  <si>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</si>
  <si>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</si>
  <si>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</si>
  <si>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</si>
  <si>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</si>
  <si>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</si>
  <si>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</si>
  <si>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</si>
  <si>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</si>
  <si>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</si>
  <si>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</si>
  <si>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</si>
  <si>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</si>
  <si>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</si>
  <si>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</si>
  <si>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</si>
  <si>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</si>
  <si>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</si>
  <si>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</si>
  <si>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</si>
  <si>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</si>
  <si>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</si>
  <si>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</si>
  <si>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</si>
  <si>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</si>
  <si>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</si>
  <si>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</si>
  <si>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</si>
  <si>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</si>
  <si>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</si>
  <si>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</si>
  <si>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</si>
  <si>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</si>
  <si>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</si>
  <si>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</si>
  <si>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</si>
  <si>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</si>
  <si>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</si>
  <si>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</si>
  <si>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</si>
  <si>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</si>
  <si>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</si>
  <si>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</si>
  <si>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</si>
  <si>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</si>
  <si>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</si>
  <si>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</si>
  <si>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</si>
  <si>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</si>
  <si>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</si>
  <si>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</si>
  <si>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</si>
  <si>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</si>
  <si>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</si>
  <si>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</si>
  <si>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</si>
  <si>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</si>
  <si>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</si>
  <si>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</si>
  <si>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</si>
  <si>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</si>
  <si>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</si>
  <si>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</si>
  <si>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</si>
  <si>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</si>
  <si>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</si>
  <si>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</si>
  <si>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</si>
  <si>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</si>
  <si>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</si>
  <si>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</si>
  <si>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</si>
  <si>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</si>
  <si>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</si>
  <si>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</si>
  <si>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</si>
  <si>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</si>
  <si>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</si>
  <si>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</si>
  <si>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</si>
  <si>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</si>
  <si>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</si>
  <si>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</si>
  <si>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</si>
  <si>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</si>
  <si>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</si>
  <si>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</si>
  <si>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</si>
  <si>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</si>
  <si>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</si>
  <si>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</si>
  <si>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</si>
  <si>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</si>
  <si>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</si>
  <si>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</si>
  <si>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</si>
  <si>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</si>
  <si>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</si>
  <si>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</si>
  <si>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</si>
  <si>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</si>
  <si>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</si>
  <si>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</si>
  <si>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</si>
  <si>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</si>
  <si>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</si>
  <si>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</si>
  <si>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</si>
  <si>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</si>
  <si>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</si>
  <si>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</si>
  <si>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</si>
  <si>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</si>
  <si>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</si>
  <si>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</si>
  <si>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</si>
  <si>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</si>
  <si>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</si>
  <si>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</si>
  <si>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</si>
  <si>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</si>
  <si>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</si>
  <si>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</si>
  <si>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</si>
  <si>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</si>
  <si>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</si>
  <si>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</si>
  <si>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</si>
  <si>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</si>
  <si>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</si>
  <si>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</si>
  <si>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</si>
  <si>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</si>
  <si>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</si>
  <si>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</si>
  <si>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</si>
  <si>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</si>
  <si>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</si>
  <si>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</si>
  <si>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</si>
  <si>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</si>
  <si>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</si>
  <si>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</si>
  <si>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</si>
  <si>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</si>
  <si>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</si>
  <si>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</si>
  <si>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</si>
  <si>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</si>
  <si>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</si>
  <si>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</si>
  <si>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</si>
  <si>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</si>
  <si>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</si>
  <si>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</si>
  <si>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</si>
  <si>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</si>
  <si>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</si>
  <si>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</si>
  <si>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</si>
  <si>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</si>
  <si>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</si>
  <si>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</si>
  <si>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</si>
  <si>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</si>
  <si>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</si>
  <si>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</si>
  <si>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</si>
  <si>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</si>
  <si>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</si>
  <si>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</si>
  <si>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</si>
  <si>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</si>
  <si>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</si>
  <si>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</si>
  <si>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</si>
  <si>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</si>
  <si>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</si>
  <si>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</si>
  <si>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</si>
  <si>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</si>
  <si>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</si>
  <si>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</si>
  <si>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</si>
  <si>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</si>
  <si>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</si>
  <si>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</si>
  <si>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</si>
  <si>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</si>
  <si>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</si>
  <si>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</si>
  <si>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</si>
  <si>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</si>
  <si>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</si>
  <si>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</si>
  <si>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</si>
  <si>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</si>
  <si>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</si>
  <si>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</si>
  <si>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</si>
  <si>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</si>
  <si>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</si>
  <si>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</si>
  <si>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</si>
  <si>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</si>
  <si>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</si>
  <si>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</si>
  <si>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</si>
  <si>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</si>
  <si>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</si>
  <si>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</si>
  <si>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</si>
  <si>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</si>
  <si>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</si>
  <si>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</si>
  <si>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</si>
  <si>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</si>
  <si>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</si>
  <si>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</si>
  <si>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</si>
  <si>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</si>
  <si>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</si>
  <si>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</si>
  <si>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</si>
  <si>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</si>
  <si>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</si>
  <si>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</si>
  <si>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</si>
  <si>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</si>
  <si>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</si>
  <si>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</si>
  <si>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</si>
  <si>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</si>
  <si>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</si>
  <si>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</si>
  <si>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</si>
  <si>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</si>
  <si>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</si>
  <si>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</si>
  <si>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</si>
  <si>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</si>
  <si>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</si>
  <si>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</si>
  <si>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</si>
  <si>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</si>
  <si>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</si>
  <si>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</si>
  <si>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</si>
  <si>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</si>
  <si>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</si>
  <si>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</si>
  <si>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</si>
  <si>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</si>
  <si>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</si>
  <si>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</si>
  <si>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</si>
  <si>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</si>
  <si>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</si>
  <si>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</si>
  <si>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</si>
  <si>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</si>
  <si>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</si>
  <si>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</si>
  <si>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</si>
  <si>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</si>
  <si>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</si>
  <si>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</si>
  <si>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</si>
  <si>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</si>
  <si>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</si>
  <si>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</si>
  <si>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</si>
  <si>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</si>
  <si>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</si>
  <si>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</si>
  <si>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</si>
  <si>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</si>
  <si>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</si>
  <si>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</si>
  <si>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</si>
  <si>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</si>
  <si>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</si>
  <si>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</si>
  <si>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</si>
  <si>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</si>
  <si>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</si>
  <si>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</si>
  <si>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</si>
  <si>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</si>
  <si>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</si>
  <si>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</si>
  <si>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</si>
  <si>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</si>
  <si>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</si>
  <si>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</si>
  <si>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</si>
  <si>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</si>
  <si>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</si>
  <si>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</si>
  <si>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</si>
  <si>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</si>
  <si>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</si>
  <si>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</si>
  <si>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</si>
  <si>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</si>
  <si>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</si>
  <si>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</si>
  <si>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</si>
  <si>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</si>
  <si>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</si>
  <si>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</si>
  <si>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</si>
  <si>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</si>
  <si>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</si>
  <si>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</si>
  <si>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</si>
  <si>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</si>
  <si>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</si>
  <si>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</si>
  <si>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</si>
  <si>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</si>
  <si>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</si>
  <si>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</si>
  <si>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</si>
  <si>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</si>
  <si>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</si>
  <si>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</si>
  <si>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</si>
  <si>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</si>
  <si>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</si>
  <si>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</si>
  <si>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</si>
  <si>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</si>
  <si>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</si>
  <si>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</si>
  <si>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</si>
  <si>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</si>
  <si>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</si>
  <si>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</si>
  <si>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</si>
  <si>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</si>
  <si>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</si>
  <si>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</si>
  <si>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</si>
  <si>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</si>
  <si>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</si>
  <si>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</si>
  <si>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</si>
  <si>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</si>
  <si>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</si>
  <si>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</si>
  <si>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</si>
  <si>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</si>
  <si>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</si>
  <si>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</si>
  <si>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</si>
  <si>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</si>
  <si>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</si>
  <si>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</si>
  <si>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</si>
  <si>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</si>
  <si>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</si>
  <si>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</si>
  <si>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</si>
  <si>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</si>
  <si>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</si>
  <si>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</si>
  <si>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</si>
  <si>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</si>
  <si>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</si>
  <si>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</si>
  <si>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</si>
  <si>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</si>
  <si>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</si>
  <si>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</si>
  <si>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</si>
  <si>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</si>
  <si>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</si>
  <si>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</si>
  <si>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</si>
  <si>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</si>
  <si>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</si>
  <si>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</si>
  <si>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</si>
  <si>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</si>
  <si>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</si>
  <si>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</si>
  <si>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</si>
  <si>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</si>
  <si>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</si>
  <si>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</si>
  <si>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</si>
  <si>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</si>
  <si>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</si>
  <si>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</si>
  <si>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</si>
  <si>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</si>
  <si>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</si>
  <si>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</si>
  <si>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</si>
  <si>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</si>
  <si>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</si>
  <si>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</si>
  <si>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</si>
  <si>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</si>
  <si>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</si>
  <si>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</si>
  <si>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</si>
  <si>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</si>
  <si>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</si>
  <si>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</si>
  <si>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</si>
  <si>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</si>
  <si>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</si>
  <si>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</si>
  <si>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</si>
  <si>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</si>
  <si>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</si>
  <si>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</si>
  <si>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</si>
  <si>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</si>
  <si>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</si>
  <si>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</si>
  <si>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</si>
  <si>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</si>
  <si>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</si>
  <si>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</si>
  <si>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</si>
  <si>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</si>
  <si>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</si>
  <si>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</si>
  <si>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</si>
  <si>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</si>
  <si>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</si>
  <si>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</si>
  <si>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</si>
  <si>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</si>
  <si>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</si>
  <si>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</si>
  <si>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</si>
  <si>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</si>
  <si>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</si>
  <si>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</si>
  <si>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</si>
  <si>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</si>
  <si>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</si>
  <si>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</si>
  <si>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</si>
  <si>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</si>
  <si>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</si>
  <si>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</si>
  <si>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</si>
  <si>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</si>
  <si>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</si>
  <si>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</si>
  <si>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</si>
  <si>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</si>
  <si>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</si>
  <si>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</si>
  <si>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</si>
  <si>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</si>
  <si>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</si>
  <si>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</si>
  <si>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</si>
  <si>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</si>
  <si>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</si>
  <si>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</si>
  <si>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</si>
  <si>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</si>
  <si>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</si>
  <si>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</si>
  <si>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</si>
  <si>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</si>
  <si>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</si>
  <si>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</si>
  <si>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</si>
  <si>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</si>
  <si>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</si>
  <si>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</si>
  <si>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</si>
  <si>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</si>
  <si>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</si>
  <si>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</si>
  <si>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</si>
  <si>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</si>
  <si>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</si>
  <si>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</si>
  <si>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</si>
  <si>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</si>
  <si>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</si>
  <si>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</si>
  <si>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</si>
  <si>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</si>
  <si>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</si>
  <si>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</si>
  <si>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</si>
  <si>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</si>
  <si>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</si>
  <si>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</si>
  <si>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</si>
  <si>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</si>
  <si>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</si>
  <si>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</si>
  <si>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</si>
  <si>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</si>
  <si>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</si>
  <si>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</si>
  <si>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</si>
  <si>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</si>
  <si>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</si>
  <si>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</si>
  <si>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</si>
  <si>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</si>
  <si>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</si>
  <si>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</si>
  <si>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</si>
  <si>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</si>
  <si>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</si>
  <si>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</si>
  <si>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</si>
  <si>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</si>
  <si>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</si>
  <si>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</si>
  <si>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</si>
  <si>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</si>
  <si>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</si>
  <si>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</si>
  <si>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</si>
  <si>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</si>
  <si>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</si>
  <si>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</si>
  <si>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</si>
  <si>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</si>
  <si>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</si>
  <si>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</si>
  <si>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</si>
  <si>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</si>
  <si>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</si>
  <si>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</si>
  <si>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</si>
  <si>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</si>
  <si>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</si>
  <si>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</si>
  <si>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</si>
  <si>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</si>
  <si>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</si>
  <si>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</si>
  <si>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</si>
  <si>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</si>
  <si>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</si>
  <si>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</si>
  <si>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</si>
  <si>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</si>
  <si>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</si>
  <si>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</si>
  <si>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</si>
  <si>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</si>
  <si>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</si>
  <si>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</si>
  <si>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</si>
  <si>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</si>
  <si>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</si>
  <si>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</si>
  <si>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</si>
  <si>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</si>
  <si>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</si>
  <si>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</si>
  <si>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</si>
  <si>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</si>
  <si>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</si>
  <si>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</si>
  <si>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</si>
  <si>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</si>
  <si>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</si>
  <si>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</si>
  <si>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</si>
  <si>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</si>
  <si>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</si>
  <si>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</si>
  <si>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</si>
  <si>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</si>
  <si>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</si>
  <si>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</si>
  <si>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</si>
  <si>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</si>
  <si>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</si>
  <si>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</si>
  <si>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</si>
  <si>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</si>
  <si>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</si>
  <si>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</si>
  <si>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</si>
  <si>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</si>
  <si>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</si>
  <si>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</si>
  <si>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</si>
  <si>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</si>
  <si>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</si>
  <si>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</si>
  <si>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</si>
  <si>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</si>
  <si>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</si>
  <si>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</si>
  <si>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</si>
  <si>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</si>
  <si>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</si>
  <si>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</si>
  <si>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</si>
  <si>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</si>
  <si>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</si>
  <si>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</si>
  <si>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</si>
  <si>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</si>
  <si>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</si>
  <si>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</si>
  <si>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</si>
  <si>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</si>
  <si>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</si>
  <si>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</si>
  <si>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</si>
  <si>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</si>
  <si>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</si>
  <si>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</si>
  <si>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</si>
  <si>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</si>
  <si>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</si>
  <si>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</si>
  <si>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</si>
  <si>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</si>
  <si>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</si>
  <si>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</si>
  <si>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</si>
  <si>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</si>
  <si>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</si>
  <si>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</si>
  <si>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</si>
  <si>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</si>
  <si>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</si>
  <si>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</si>
  <si>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</si>
  <si>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</si>
  <si>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</si>
  <si>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</si>
  <si>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</si>
  <si>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</si>
  <si>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</si>
  <si>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</si>
  <si>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</si>
  <si>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</si>
  <si>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</si>
  <si>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</si>
  <si>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</si>
  <si>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</si>
  <si>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</si>
  <si>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</si>
  <si>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</si>
  <si>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</si>
  <si>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</si>
  <si>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</si>
  <si>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</si>
  <si>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</si>
  <si>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</si>
  <si>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</si>
  <si>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</si>
  <si>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</si>
  <si>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</si>
  <si>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</si>
  <si>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</si>
  <si>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</si>
  <si>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</si>
  <si>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</si>
  <si>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</si>
  <si>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</si>
  <si>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</si>
  <si>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</si>
  <si>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</si>
  <si>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</si>
  <si>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</si>
  <si>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</si>
  <si>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</si>
  <si>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</si>
  <si>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</si>
  <si>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</si>
  <si>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</si>
  <si>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</si>
  <si>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</si>
  <si>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</si>
  <si>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</si>
  <si>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</si>
  <si>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</si>
  <si>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</si>
  <si>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</si>
  <si>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</si>
  <si>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</si>
  <si>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</si>
  <si>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</si>
  <si>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</si>
  <si>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</si>
  <si>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</si>
  <si>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</si>
  <si>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</si>
  <si>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</si>
  <si>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</si>
  <si>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</si>
  <si>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</si>
  <si>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</si>
  <si>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</si>
  <si>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</si>
  <si>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</si>
  <si>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</si>
  <si>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</si>
  <si>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</si>
  <si>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</si>
  <si>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</si>
  <si>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</si>
  <si>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</si>
  <si>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</si>
  <si>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</si>
  <si>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</si>
  <si>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</si>
  <si>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</si>
  <si>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</si>
  <si>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</si>
  <si>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</si>
  <si>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</si>
  <si>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</si>
  <si>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</si>
  <si>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</si>
  <si>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</si>
  <si>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</si>
  <si>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</si>
  <si>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</si>
  <si>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</si>
  <si>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</si>
  <si>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</si>
  <si>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</si>
  <si>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</si>
  <si>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</si>
  <si>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</si>
  <si>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</si>
  <si>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</si>
  <si>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</si>
  <si>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</si>
  <si>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</si>
  <si>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</si>
  <si>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</si>
  <si>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</si>
  <si>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</si>
  <si>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</si>
  <si>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</si>
  <si>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</si>
  <si>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</si>
  <si>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</si>
  <si>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</si>
  <si>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</si>
  <si>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</si>
  <si>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</si>
  <si>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</si>
  <si>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</si>
  <si>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</si>
  <si>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</si>
  <si>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</si>
  <si>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</si>
  <si>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</si>
  <si>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</si>
  <si>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</si>
  <si>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</si>
  <si>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</si>
  <si>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</si>
  <si>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</si>
  <si>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</si>
  <si>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</si>
  <si>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</si>
  <si>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</si>
  <si>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</si>
  <si>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</si>
  <si>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</si>
  <si>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</si>
  <si>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</si>
  <si>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</si>
  <si>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</si>
  <si>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</si>
  <si>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</si>
  <si>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</si>
  <si>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</si>
  <si>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</si>
  <si>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</si>
  <si>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</si>
  <si>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</si>
  <si>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</si>
  <si>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</si>
  <si>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</si>
  <si>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</si>
  <si>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</si>
  <si>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</si>
  <si>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</si>
  <si>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</si>
  <si>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</si>
  <si>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</si>
  <si>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</si>
  <si>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</si>
  <si>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</si>
  <si>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</si>
  <si>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</si>
  <si>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</si>
  <si>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</si>
  <si>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</si>
  <si>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</si>
  <si>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</si>
  <si>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</si>
  <si>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</si>
  <si>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</si>
  <si>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</si>
  <si>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</si>
  <si>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</si>
  <si>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</si>
  <si>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</si>
  <si>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</si>
  <si>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</si>
  <si>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</si>
  <si>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</si>
  <si>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</si>
  <si>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</si>
  <si>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</si>
  <si>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</si>
  <si>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</si>
  <si>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</si>
  <si>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</si>
  <si>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</si>
  <si>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</si>
  <si>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</si>
  <si>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</si>
  <si>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</si>
  <si>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</si>
  <si>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</si>
  <si>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</si>
  <si>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</si>
  <si>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</si>
  <si>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</si>
  <si>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</si>
  <si>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</si>
  <si>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</si>
  <si>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</si>
  <si>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</si>
  <si>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</si>
  <si>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</si>
  <si>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</si>
  <si>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</si>
  <si>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</si>
  <si>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</si>
  <si>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</si>
  <si>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</si>
  <si>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</si>
  <si>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</si>
  <si>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</si>
  <si>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</si>
  <si>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</si>
  <si>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</si>
  <si>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</si>
  <si>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</si>
  <si>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</si>
  <si>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</si>
  <si>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</si>
  <si>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</si>
  <si>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</si>
  <si>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</si>
  <si>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</si>
  <si>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</si>
  <si>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</si>
  <si>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</si>
  <si>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</si>
  <si>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</si>
  <si>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</si>
  <si>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</si>
  <si>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</si>
  <si>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</si>
  <si>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</si>
  <si>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</si>
  <si>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</si>
  <si>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</si>
  <si>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</si>
  <si>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</si>
  <si>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</si>
  <si>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</si>
  <si>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</si>
  <si>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</si>
  <si>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</si>
  <si>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</si>
  <si>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</si>
  <si>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</si>
  <si>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</si>
  <si>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</si>
  <si>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</si>
  <si>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</si>
  <si>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</si>
  <si>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</si>
  <si>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</si>
  <si>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</si>
  <si>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</si>
  <si>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</si>
  <si>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</si>
  <si>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</si>
  <si>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</si>
  <si>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</si>
  <si>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</si>
  <si>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</si>
  <si>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</si>
  <si>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</si>
  <si>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</si>
  <si>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</si>
  <si>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</si>
  <si>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</si>
  <si>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</si>
  <si>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</si>
  <si>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</si>
  <si>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</si>
  <si>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</si>
  <si>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</si>
  <si>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</si>
  <si>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</si>
  <si>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</si>
  <si>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</si>
  <si>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</si>
  <si>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</si>
  <si>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</si>
  <si>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</si>
  <si>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</si>
  <si>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</si>
  <si>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</si>
  <si>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</si>
  <si>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</si>
  <si>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</si>
  <si>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</si>
  <si>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</si>
  <si>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</si>
  <si>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</si>
  <si>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</si>
  <si>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</si>
  <si>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</si>
  <si>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</si>
  <si>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</si>
  <si>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</si>
  <si>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</si>
  <si>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</si>
  <si>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</si>
  <si>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</si>
  <si>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</si>
  <si>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</si>
  <si>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</si>
  <si>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</si>
  <si>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</si>
  <si>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</si>
  <si>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</si>
  <si>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</si>
  <si>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</si>
  <si>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</si>
  <si>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</si>
  <si>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</si>
  <si>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</si>
  <si>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</si>
  <si>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</si>
  <si>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</si>
  <si>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</si>
  <si>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</si>
  <si>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</si>
  <si>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</si>
  <si>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</si>
  <si>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</si>
  <si>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</si>
  <si>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</si>
  <si>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</si>
  <si>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</si>
  <si>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</si>
  <si>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</si>
  <si>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</si>
  <si>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</si>
  <si>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</si>
  <si>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</si>
  <si>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</si>
  <si>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</si>
  <si>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</si>
  <si>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</si>
  <si>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</si>
  <si>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</si>
  <si>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</si>
  <si>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</si>
  <si>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</si>
  <si>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</si>
  <si>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</si>
  <si>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</si>
  <si>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</si>
  <si>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</si>
  <si>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</si>
  <si>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</si>
  <si>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</si>
  <si>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</si>
  <si>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</si>
  <si>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</si>
  <si>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</si>
  <si>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</si>
  <si>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</si>
  <si>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</si>
  <si>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</si>
  <si>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</si>
  <si>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</si>
  <si>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</si>
  <si>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</si>
  <si>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</si>
  <si>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</si>
  <si>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</si>
  <si>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</si>
  <si>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</si>
  <si>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</si>
  <si>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</si>
  <si>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</si>
  <si>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</si>
  <si>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</si>
  <si>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</si>
  <si>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</si>
  <si>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</si>
  <si>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</si>
  <si>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</si>
  <si>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</si>
  <si>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</si>
  <si>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</si>
  <si>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</si>
  <si>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</si>
  <si>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</si>
  <si>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</si>
  <si>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</si>
  <si>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</si>
  <si>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</si>
  <si>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</si>
  <si>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</si>
  <si>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</si>
  <si>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</si>
  <si>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</si>
  <si>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</si>
  <si>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</si>
  <si>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</si>
  <si>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</si>
  <si>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</si>
  <si>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</si>
  <si>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</si>
  <si>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</si>
  <si>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</si>
  <si>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</si>
  <si>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</si>
  <si>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</si>
  <si>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</si>
  <si>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</si>
  <si>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</si>
  <si>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</si>
  <si>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</si>
  <si>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</si>
  <si>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</si>
  <si>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</si>
  <si>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</si>
  <si>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</si>
  <si>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</si>
  <si>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</si>
  <si>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</si>
  <si>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</si>
  <si>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</si>
  <si>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</si>
  <si>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</si>
  <si>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</si>
  <si>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</si>
  <si>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</si>
  <si>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</si>
  <si>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</si>
  <si>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</si>
  <si>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</si>
  <si>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</si>
  <si>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</si>
  <si>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</si>
  <si>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</si>
  <si>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</si>
  <si>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</si>
  <si>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</si>
  <si>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</si>
  <si>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</si>
  <si>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</si>
  <si>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</si>
  <si>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</si>
  <si>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</si>
  <si>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</si>
  <si>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</si>
  <si>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</si>
  <si>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</si>
  <si>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</si>
  <si>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</si>
  <si>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</si>
  <si>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</si>
  <si>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</si>
  <si>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</si>
  <si>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</si>
  <si>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</si>
  <si>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</si>
  <si>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</si>
  <si>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</si>
  <si>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</si>
  <si>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</si>
  <si>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</si>
  <si>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</si>
  <si>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</si>
  <si>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</si>
  <si>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</si>
  <si>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</si>
  <si>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</si>
  <si>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</si>
  <si>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</si>
  <si>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</si>
  <si>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</si>
  <si>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</si>
  <si>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</si>
  <si>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</si>
  <si>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</si>
  <si>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</si>
  <si>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</si>
  <si>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</si>
  <si>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</si>
  <si>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</si>
  <si>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</si>
  <si>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</si>
  <si>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</si>
  <si>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</si>
  <si>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</si>
  <si>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</si>
  <si>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</si>
  <si>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</si>
  <si>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</si>
  <si>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</si>
  <si>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</si>
  <si>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</si>
  <si>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</si>
  <si>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</si>
  <si>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</si>
  <si>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</si>
  <si>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</si>
  <si>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</si>
  <si>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</si>
  <si>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</si>
  <si>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</si>
  <si>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</si>
  <si>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</si>
  <si>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</si>
  <si>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</si>
  <si>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</si>
  <si>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</si>
  <si>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</si>
  <si>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</si>
  <si>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</si>
  <si>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</si>
  <si>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</si>
  <si>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</si>
  <si>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</si>
  <si>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</si>
  <si>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</si>
  <si>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</si>
  <si>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</si>
  <si>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</si>
  <si>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</si>
  <si>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</si>
  <si>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</si>
  <si>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</si>
  <si>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</si>
  <si>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</si>
  <si>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</si>
  <si>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</si>
  <si>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</si>
  <si>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</si>
  <si>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</si>
  <si>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</si>
  <si>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</si>
  <si>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</si>
  <si>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</si>
  <si>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</si>
  <si>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</si>
  <si>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</si>
  <si>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</si>
  <si>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</si>
  <si>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</si>
  <si>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</si>
  <si>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</si>
  <si>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</si>
  <si>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</si>
  <si>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</si>
  <si>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</si>
  <si>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</si>
  <si>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</si>
  <si>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</si>
  <si>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</si>
  <si>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</si>
  <si>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</si>
  <si>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</si>
  <si>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</si>
  <si>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</si>
  <si>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</si>
  <si>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</si>
  <si>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</si>
  <si>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</si>
  <si>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</si>
  <si>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</si>
  <si>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</si>
  <si>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</si>
  <si>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</si>
  <si>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</si>
  <si>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</si>
  <si>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</si>
  <si>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</si>
  <si>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</si>
  <si>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</si>
  <si>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</si>
  <si>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</si>
  <si>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</si>
  <si>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</si>
  <si>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</si>
  <si>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</si>
  <si>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</si>
  <si>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</si>
  <si>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</si>
  <si>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</si>
  <si>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</si>
  <si>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</si>
  <si>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</si>
  <si>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</si>
  <si>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</si>
  <si>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</si>
  <si>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</si>
  <si>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</si>
  <si>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</si>
  <si>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</si>
  <si>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</si>
  <si>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</si>
  <si>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</si>
  <si>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</si>
  <si>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</si>
  <si>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</si>
  <si>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</si>
  <si>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</si>
  <si>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</si>
  <si>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</si>
  <si>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</si>
  <si>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</si>
  <si>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</si>
  <si>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</si>
  <si>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</si>
  <si>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</si>
  <si>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</si>
  <si>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</si>
  <si>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</si>
  <si>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</si>
  <si>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</si>
  <si>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</si>
  <si>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</si>
  <si>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</si>
  <si>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</si>
  <si>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</si>
  <si>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</si>
  <si>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</si>
  <si>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</si>
  <si>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</si>
  <si>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</si>
  <si>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</si>
  <si>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</si>
  <si>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</si>
  <si>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</si>
  <si>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</si>
  <si>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</si>
  <si>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</si>
  <si>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</si>
  <si>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</si>
  <si>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</si>
  <si>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</si>
  <si>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</si>
  <si>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</si>
  <si>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</si>
  <si>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</si>
  <si>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</si>
  <si>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</si>
  <si>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</si>
  <si>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</si>
  <si>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</si>
  <si>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</si>
  <si>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</si>
  <si>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</si>
  <si>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</si>
  <si>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</si>
  <si>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</si>
  <si>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</si>
  <si>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</si>
  <si>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</si>
  <si>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</si>
  <si>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</si>
  <si>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</si>
  <si>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</si>
  <si>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</si>
  <si>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</si>
  <si>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</si>
  <si>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</si>
  <si>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</si>
  <si>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</si>
  <si>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</si>
  <si>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</si>
  <si>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</si>
  <si>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</si>
  <si>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</si>
  <si>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</si>
  <si>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</si>
  <si>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</si>
  <si>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</si>
  <si>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</si>
  <si>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</si>
  <si>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</si>
  <si>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</si>
  <si>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</si>
  <si>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</si>
  <si>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</si>
  <si>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</si>
  <si>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</si>
  <si>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</si>
  <si>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</si>
  <si>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</si>
  <si>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</si>
  <si>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</si>
  <si>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</si>
  <si>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</si>
  <si>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</si>
  <si>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</si>
  <si>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</si>
  <si>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</si>
  <si>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</si>
  <si>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</si>
  <si>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</si>
  <si>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</si>
  <si>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</si>
  <si>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</si>
  <si>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</si>
  <si>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</si>
  <si>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</si>
  <si>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</si>
  <si>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</si>
  <si>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</si>
  <si>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</si>
  <si>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</si>
  <si>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</si>
  <si>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</si>
  <si>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</si>
  <si>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</si>
  <si>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</si>
  <si>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</si>
  <si>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</si>
  <si>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</si>
  <si>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</si>
  <si>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</si>
  <si>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</si>
  <si>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</si>
  <si>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</si>
  <si>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</si>
  <si>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</si>
  <si>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</si>
  <si>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</si>
  <si>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</si>
  <si>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</si>
  <si>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</si>
  <si>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</si>
  <si>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</si>
  <si>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</si>
  <si>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</si>
  <si>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</si>
  <si>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</si>
  <si>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</si>
  <si>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</si>
  <si>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</si>
  <si>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</si>
  <si>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</si>
  <si>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</si>
  <si>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</si>
  <si>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</si>
  <si>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</si>
  <si>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</si>
  <si>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</si>
  <si>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</si>
  <si>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</si>
  <si>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</si>
  <si>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</si>
  <si>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</si>
  <si>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</si>
  <si>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</si>
  <si>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</si>
  <si>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</si>
  <si>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</si>
  <si>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</si>
  <si>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</si>
  <si>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</si>
  <si>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</si>
  <si>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</si>
  <si>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</si>
  <si>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</si>
  <si>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</si>
  <si>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</si>
  <si>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</si>
  <si>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</si>
  <si>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</si>
  <si>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</si>
  <si>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</si>
  <si>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</si>
  <si>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</si>
  <si>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</si>
  <si>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</si>
  <si>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</si>
  <si>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</si>
  <si>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</si>
  <si>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</si>
  <si>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</si>
  <si>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</si>
  <si>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</si>
  <si>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</si>
  <si>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</si>
  <si>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</si>
  <si>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</si>
  <si>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</si>
  <si>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</si>
  <si>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</si>
  <si>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</si>
  <si>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</si>
  <si>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</si>
  <si>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</si>
  <si>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</si>
  <si>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</si>
  <si>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</si>
  <si>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</si>
  <si>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</si>
  <si>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</si>
  <si>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</si>
  <si>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</si>
  <si>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</si>
  <si>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</si>
  <si>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</si>
  <si>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</si>
  <si>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</si>
  <si>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</si>
  <si>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</si>
  <si>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</si>
  <si>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</si>
  <si>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</si>
  <si>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</si>
  <si>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</si>
  <si>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</si>
  <si>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</si>
  <si>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</si>
  <si>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</si>
  <si>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</si>
  <si>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</si>
  <si>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</si>
  <si>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</si>
  <si>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</si>
  <si>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</si>
  <si>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</si>
  <si>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</si>
  <si>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</si>
  <si>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</si>
  <si>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</si>
  <si>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</si>
  <si>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</si>
  <si>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</si>
  <si>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</si>
  <si>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</si>
  <si>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</si>
  <si>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</si>
  <si>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</si>
  <si>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</si>
  <si>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</si>
  <si>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</si>
  <si>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</si>
  <si>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</si>
  <si>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</si>
  <si>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</si>
  <si>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</si>
  <si>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</si>
  <si>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</si>
  <si>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</si>
  <si>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</si>
  <si>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</si>
  <si>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</si>
  <si>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</si>
  <si>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</si>
  <si>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</si>
  <si>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</si>
  <si>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</si>
  <si>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</si>
  <si>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</si>
  <si>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</si>
  <si>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</si>
  <si>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</si>
  <si>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</si>
  <si>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</si>
  <si>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</si>
  <si>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</si>
  <si>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</si>
  <si>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</si>
  <si>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</si>
  <si>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</si>
  <si>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</si>
  <si>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</si>
  <si>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</si>
  <si>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</si>
  <si>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</si>
  <si>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</si>
  <si>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</si>
  <si>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</si>
  <si>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</si>
  <si>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</si>
  <si>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</si>
  <si>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</si>
  <si>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</si>
  <si>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</si>
  <si>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</si>
  <si>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</si>
  <si>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</si>
  <si>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</si>
  <si>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</si>
  <si>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</si>
  <si>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</si>
  <si>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</si>
  <si>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</si>
  <si>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</si>
  <si>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</si>
  <si>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</si>
  <si>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</si>
  <si>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</si>
  <si>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</si>
  <si>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</si>
  <si>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</si>
  <si>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</si>
  <si>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</si>
  <si>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</si>
  <si>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</si>
  <si>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</si>
  <si>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</si>
  <si>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</si>
  <si>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</si>
  <si>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</si>
  <si>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</si>
  <si>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</si>
  <si>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</si>
  <si>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</si>
  <si>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</si>
  <si>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</si>
  <si>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</si>
  <si>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</si>
  <si>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</si>
  <si>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</si>
  <si>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</si>
  <si>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</si>
  <si>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</si>
  <si>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</si>
  <si>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</si>
  <si>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</si>
  <si>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</si>
  <si>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</si>
  <si>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</si>
  <si>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</si>
  <si>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</si>
  <si>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</si>
  <si>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</si>
  <si>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</si>
  <si>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</si>
  <si>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</si>
  <si>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</si>
  <si>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</si>
  <si>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</si>
  <si>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</si>
  <si>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</si>
  <si>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</si>
  <si>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</si>
  <si>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</si>
  <si>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</si>
  <si>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</si>
  <si>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</si>
  <si>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</si>
  <si>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</si>
  <si>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</si>
  <si>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</si>
  <si>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</si>
  <si>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</si>
  <si>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</si>
  <si>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</si>
  <si>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</si>
  <si>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</si>
  <si>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</si>
  <si>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</si>
  <si>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</si>
  <si>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</si>
  <si>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</si>
  <si>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</si>
  <si>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</si>
  <si>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</si>
  <si>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</si>
  <si>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</si>
  <si>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</si>
  <si>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</si>
  <si>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</si>
  <si>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</si>
  <si>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</si>
  <si>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</si>
  <si>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</si>
  <si>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</si>
  <si>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</si>
  <si>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</si>
  <si>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</si>
  <si>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</si>
  <si>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</si>
  <si>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</si>
  <si>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</si>
  <si>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</si>
  <si>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</si>
  <si>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</si>
  <si>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</si>
  <si>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</si>
  <si>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</si>
  <si>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</si>
  <si>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</si>
  <si>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</si>
  <si>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</si>
  <si>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</si>
  <si>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</si>
  <si>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</si>
  <si>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</si>
  <si>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</si>
  <si>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</si>
  <si>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</si>
  <si>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</si>
  <si>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</si>
  <si>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</si>
  <si>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</si>
  <si>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</si>
  <si>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</si>
  <si>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</si>
  <si>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</si>
  <si>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</si>
  <si>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</si>
  <si>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</si>
  <si>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</si>
  <si>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</si>
  <si>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</si>
  <si>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</si>
  <si>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</si>
  <si>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</si>
  <si>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</si>
  <si>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</si>
  <si>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</si>
  <si>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</si>
  <si>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</si>
  <si>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</si>
  <si>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</si>
  <si>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</si>
  <si>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</si>
  <si>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</si>
  <si>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</si>
  <si>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</si>
  <si>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</si>
  <si>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</si>
  <si>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</si>
  <si>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</si>
  <si>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</si>
  <si>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</si>
  <si>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</si>
  <si>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</si>
  <si>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</si>
  <si>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</si>
  <si>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</si>
  <si>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</si>
  <si>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</si>
  <si>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</si>
  <si>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</si>
  <si>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</si>
  <si>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</si>
  <si>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</si>
  <si>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</si>
  <si>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</si>
  <si>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</si>
  <si>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</si>
  <si>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</si>
  <si>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</si>
  <si>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</si>
  <si>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</si>
  <si>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</si>
  <si>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</si>
  <si>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</si>
  <si>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</si>
  <si>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</si>
  <si>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</si>
  <si>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</si>
  <si>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</si>
  <si>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</si>
  <si>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</si>
  <si>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</si>
  <si>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</si>
  <si>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</si>
  <si>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</si>
  <si>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</si>
  <si>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</si>
  <si>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</si>
  <si>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</si>
  <si>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</si>
  <si>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</si>
  <si>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</si>
  <si>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</si>
  <si>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</si>
  <si>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</si>
  <si>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</si>
  <si>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</si>
  <si>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</si>
  <si>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</si>
  <si>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</si>
  <si>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</si>
  <si>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</si>
  <si>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</si>
  <si>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</si>
  <si>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</si>
  <si>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</si>
  <si>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</si>
  <si>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</si>
  <si>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</si>
  <si>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</si>
  <si>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</si>
  <si>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</si>
  <si>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</si>
  <si>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</si>
  <si>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</si>
  <si>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</si>
  <si>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</si>
  <si>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</si>
  <si>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</si>
  <si>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</si>
  <si>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</si>
  <si>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</si>
  <si>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</si>
  <si>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</si>
  <si>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</si>
  <si>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</si>
  <si>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</si>
  <si>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</si>
  <si>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</si>
  <si>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</si>
  <si>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</si>
  <si>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</si>
  <si>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</si>
  <si>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</si>
  <si>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</si>
  <si>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</si>
  <si>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</si>
  <si>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</si>
  <si>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</si>
  <si>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</si>
  <si>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</si>
  <si>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</si>
  <si>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</si>
  <si>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</si>
  <si>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</si>
  <si>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</si>
  <si>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</si>
  <si>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</si>
  <si>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</si>
  <si>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</si>
  <si>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</si>
  <si>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</si>
  <si>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</si>
  <si>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</si>
  <si>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</si>
  <si>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</si>
  <si>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</si>
  <si>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</si>
  <si>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</si>
  <si>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</si>
  <si>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</si>
  <si>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</si>
  <si>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</si>
  <si>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</si>
  <si>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</si>
  <si>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</si>
  <si>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</si>
  <si>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</si>
  <si>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</si>
  <si>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</si>
  <si>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</si>
  <si>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</si>
  <si>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</si>
  <si>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</si>
  <si>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</si>
  <si>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</si>
  <si>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</si>
  <si>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</si>
  <si>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</si>
  <si>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</si>
  <si>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</si>
  <si>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</si>
  <si>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</si>
  <si>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</si>
  <si>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</si>
  <si>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</si>
  <si>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</si>
  <si>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</si>
  <si>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</si>
  <si>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</si>
  <si>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</si>
  <si>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</si>
  <si>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</si>
  <si>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</si>
  <si>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</si>
  <si>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</si>
  <si>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</si>
  <si>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</si>
  <si>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</si>
  <si>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</si>
  <si>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</si>
  <si>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</si>
  <si>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</si>
  <si>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</si>
  <si>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</si>
  <si>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</si>
  <si>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</si>
  <si>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</si>
  <si>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</si>
  <si>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</si>
  <si>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</si>
  <si>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</si>
  <si>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</si>
  <si>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</si>
  <si>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</si>
  <si>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</si>
  <si>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</si>
  <si>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</si>
  <si>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</si>
  <si>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</si>
  <si>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</si>
  <si>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</si>
  <si>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</si>
  <si>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</si>
  <si>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</si>
  <si>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</si>
  <si>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</si>
  <si>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</si>
  <si>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</si>
  <si>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</si>
  <si>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</si>
  <si>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</si>
  <si>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</si>
  <si>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</si>
  <si>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</si>
  <si>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</si>
  <si>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</si>
  <si>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</si>
  <si>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</si>
  <si>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</si>
  <si>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</si>
  <si>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</si>
  <si>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</si>
  <si>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</si>
  <si>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</si>
  <si>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</si>
  <si>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</si>
  <si>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</si>
  <si>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</si>
  <si>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</si>
  <si>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</si>
  <si>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</si>
  <si>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</si>
  <si>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</si>
  <si>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</si>
  <si>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</si>
  <si>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</si>
  <si>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</si>
  <si>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</si>
  <si>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</si>
  <si>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</si>
  <si>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</si>
  <si>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</si>
  <si>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</si>
  <si>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</si>
  <si>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</si>
  <si>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</si>
  <si>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</si>
  <si>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</si>
  <si>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</si>
  <si>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</si>
  <si>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</si>
  <si>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</si>
  <si>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</si>
  <si>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</si>
  <si>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</si>
  <si>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</si>
  <si>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</si>
  <si>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</si>
  <si>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</si>
  <si>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</si>
  <si>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</si>
  <si>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</si>
  <si>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</si>
  <si>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</si>
  <si>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</si>
  <si>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</si>
  <si>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</si>
  <si>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</si>
  <si>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</si>
  <si>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</si>
  <si>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</si>
  <si>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</si>
  <si>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</si>
  <si>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</si>
  <si>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</si>
  <si>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</si>
  <si>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</si>
  <si>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</si>
  <si>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</si>
  <si>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</si>
  <si>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</si>
  <si>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</si>
  <si>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</si>
  <si>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</si>
  <si>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</si>
  <si>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</si>
  <si>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</si>
  <si>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</si>
  <si>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</si>
  <si>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</si>
  <si>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</si>
  <si>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</si>
  <si>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</si>
  <si>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</si>
  <si>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</si>
  <si>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</si>
  <si>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</si>
  <si>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</si>
  <si>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</si>
  <si>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</si>
  <si>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</si>
  <si>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</si>
  <si>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</si>
  <si>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</si>
  <si>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</si>
  <si>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</si>
  <si>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</si>
  <si>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</si>
  <si>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</si>
  <si>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</si>
  <si>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</si>
  <si>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</si>
  <si>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</si>
  <si>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</si>
  <si>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</si>
  <si>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</si>
  <si>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</si>
  <si>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</si>
  <si>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</si>
  <si>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</si>
  <si>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</si>
  <si>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</si>
  <si>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</si>
  <si>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</si>
  <si>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</si>
  <si>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</si>
  <si>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</si>
  <si>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</si>
  <si>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</si>
  <si>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</si>
  <si>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</si>
  <si>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</si>
  <si>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</si>
  <si>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</si>
  <si>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</si>
  <si>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</si>
  <si>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</si>
  <si>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</si>
  <si>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</si>
  <si>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</si>
  <si>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PCM-20251117-00001665</t>
  </si>
  <si>
    <t>EM team on the way ETA 60 mins</t>
  </si>
  <si>
    <t xml:space="preserve"> PCM-20250215-00000830 </t>
  </si>
  <si>
    <t>LTE site still down and  site located in aramco area access issue need special permission</t>
  </si>
  <si>
    <t>PCM-20251117-00001705</t>
  </si>
  <si>
    <t>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</si>
  <si>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</si>
  <si>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</si>
  <si>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</si>
  <si>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</si>
  <si>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</si>
  <si>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</si>
  <si>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</si>
  <si>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</si>
  <si>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PCM-20251117-00001440</t>
  </si>
  <si>
    <t>power cable damaged and team is trying to power up</t>
  </si>
  <si>
    <t>PCM-20251117-00001689</t>
  </si>
  <si>
    <t xml:space="preserve">EM team need 30 min </t>
  </si>
  <si>
    <t>PCM-20251117-00001375</t>
  </si>
  <si>
    <t>team need 90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</si>
</sst>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5" totalsRowShown="0" headerRowDxfId="157" dataDxfId="156" headerRowBorderDxfId="154" tableBorderDxfId="155" totalsRowBorderDxfId="153">
  <autoFilter ref="A1:CJ2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6" totalsRowShown="0" headerRowDxfId="64" dataDxfId="63" headerRowBorderDxfId="61" tableBorderDxfId="62">
  <autoFilter ref="A1:L98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 totalsRowShown="0" headerRowDxfId="48" dataDxfId="47" headerRowBorderDxfId="45" tableBorderDxfId="46" totalsRowBorderDxfId="44">
  <autoFilter ref="A1:L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4" totalsRowShown="0" headerRowDxfId="31" dataDxfId="30" headerRowBorderDxfId="28" tableBorderDxfId="29">
  <autoFilter ref="A1:L1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7" totalsRowShown="0" headerRowDxfId="15" dataDxfId="14" headerRowBorderDxfId="12" tableBorderDxfId="13">
  <autoFilter ref="A1:L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315.80919745370193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45978.757623379628</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45978.757623379628</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45978.757623379628</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45978.757623379628</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45978.757623379628</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45978.757623379628</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45978.757623379628</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45978.757623379628</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45978.757623379628</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45978.757623379628</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45978.757623379628</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45978.757623379628</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45978.757623379628</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45978.757623379628</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45978.757623379628</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45978.757623379628</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45978.757623379628</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45978.757623379628</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45978.757623379628</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45978.757623379628</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45978.757623379628</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45978.757623379628</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45978.757623379628</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45978.757623379628</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45978.757623379628</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45978.757623379628</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45978.757623379628</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45978.757623379628</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45978.757623379628</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45978.757623379628</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45978.757623379628</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45978.757623379628</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45978.757623379628</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45978.757623379628</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45978.757623379628</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45978.757623379628</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45978.757623379628</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45978.757623379628</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45978.757623379628</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45978.757623379628</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45978.757623379628</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45978.757623379628</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45978.757623379628</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45978.757623379628</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45978.757623379628</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45978.757623379628</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45978.757623379628</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45978.757623379628</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45978.757623379628</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45978.757623379628</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45978.757623379628</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45978.757623379628</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45978.757623379628</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45978.757623379628</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45978.757623379628</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45978.757623379628</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45978.757623379628</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45978.757623379628</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45978.757623379628</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45978.757623379628</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45978.757623379628</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45978.757623379628</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45978.757623379628</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45978.757623379628</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45978.757623379628</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45978.757623379628</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45978.757623379628</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45978.757623379628</v>
      </c>
      <c r="H70" s="127"/>
      <c r="I70" s="129" t="str">
        <f>IFERROR(VLOOKUP(D70,DB!A:F,6,0),"")</f>
        <v/>
      </c>
      <c r="J70" s="129" t="str">
        <f>IFERROR(VLOOKUP(D70,DB!A:G,7,0),"")</f>
        <v/>
      </c>
      <c r="K70" s="132"/>
      <c r="L70" s="133" t="str">
        <f>IFERROR(VLOOKUP(D70,DB!A:I,9,0),"")</f>
        <v/>
      </c>
    </row>
    <row r="71" spans="1:12" ht="15" customHeight="1">
      <c r="A71" s="128"/>
      <c r="B71" s="129" t="str">
        <f>IFERROR(VLOOKUP(D71,DB!A:K,11,0),"")</f>
        <v/>
      </c>
      <c r="C71" s="129"/>
      <c r="D71" s="129"/>
      <c r="E71" s="130"/>
      <c r="F71" s="127"/>
      <c r="G71" s="131">
        <f ca="1">IFERROR(NOW()-F71,"")</f>
        <v>45978.757623379628</v>
      </c>
      <c r="H71" s="127"/>
      <c r="I71" s="129" t="str">
        <f>IFERROR(VLOOKUP(D71,DB!A:F,6,0),"")</f>
        <v/>
      </c>
      <c r="J71" s="129" t="str">
        <f>IFERROR(VLOOKUP(D71,DB!A:G,7,0),"")</f>
        <v/>
      </c>
      <c r="K71" s="132"/>
      <c r="L71" s="133" t="str">
        <f>IFERROR(VLOOKUP(D71,DB!A:I,9,0),"")</f>
        <v/>
      </c>
    </row>
    <row r="72" spans="1:12" ht="15" customHeight="1">
      <c r="A72" s="128"/>
      <c r="B72" s="129" t="str">
        <f>IFERROR(VLOOKUP(D72,DB!A:K,11,0),"")</f>
        <v/>
      </c>
      <c r="C72" s="129"/>
      <c r="D72" s="129"/>
      <c r="E72" s="130"/>
      <c r="F72" s="127"/>
      <c r="G72" s="131">
        <f ca="1">IFERROR(NOW()-F72,"")</f>
        <v>45978.757623379628</v>
      </c>
      <c r="H72" s="127"/>
      <c r="I72" s="129" t="str">
        <f>IFERROR(VLOOKUP(D72,DB!A:F,6,0),"")</f>
        <v/>
      </c>
      <c r="J72" s="129" t="str">
        <f>IFERROR(VLOOKUP(D72,DB!A:G,7,0),"")</f>
        <v/>
      </c>
      <c r="K72" s="132"/>
      <c r="L72" s="133" t="str">
        <f>IFERROR(VLOOKUP(D72,DB!A:I,9,0),"")</f>
        <v/>
      </c>
    </row>
  </sheetData>
  <customSheetViews>
    <customSheetView guid="{F6042A99-DD27-4453-835D-0834D95730CC}" filter="1" showAutoFilter="1">
      <pageMargins left="0" right="0" top="0" bottom="0" header="0" footer="0"/>
      <autoFilter ref="B1:M1" xr:uid="{923EADCC-EE07-4C71-9946-1B86068EE2A1}"/>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5"/>
  <sheetViews>
    <sheetView workbookViewId="0">
      <pane ySplit="1" topLeftCell="A2" activePane="bottomLeft" state="frozen"/>
      <selection pane="bottomLeft" activeCell="K16" sqref="K1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153.75778541666659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1.9417361108935438E-2</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74"/>
      <c r="G5" s="75">
        <f ca="1">IFERROR(NOW()-F5,"-")</f>
        <v>45978.757623379628</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45978.757623379628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45978.757623379628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45978.757623379628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45978.757623379628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45978.757623379628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45978.757623379628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45978.757623379628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45978.757623379628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45978.757623379628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45978.757623379628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45978.757623379628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45978.757623379628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45978.757623379628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45978.757623379628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45978.757623379628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45978.757623379628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45978.757623379628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45978.757623379628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45978.757623379628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45978.757623379628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45978.757623379628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45978.757623379628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45978.757623379628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45978.757623379628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45978.757623379628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45978.757623379628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45978.757623379628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45978.757623379628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45978.757623379628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45978.757623379628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45978.757623379628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45978.757623379628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45978.757623379628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45978.757623379628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45978.757623379628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45978.757623379628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45978.757623379628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45978.757623379628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45978.757623379628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45978.757623379628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45978.757623379628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45978.757623379628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45978.757623379628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45978.757623379628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45978.757623379628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45978.757623379628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45978.757623379628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45978.757623379628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45978.757623379628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45978.757623379628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45978.757623379628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45978.757623379628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45978.757623379628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45978.757623379628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45978.757623379628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45978.757623379628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45978.757623379628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45978.757623379628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45978.757623379628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45978.757623379628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45978.757623379628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45978.757623379628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45978.757623379628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45978.757623379628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45978.757623379628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45978.757623379628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45978.757623379628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45978.757623379628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45978.757623379628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45978.757623379628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45978.757623379628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45978.757623379628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45978.757623379628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45978.757623379628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45978.757623379628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45978.757623379628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45978.757623379628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45978.757623379628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45978.757623379628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45978.757623379628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45978.757623379628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45978.757623379628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45978.757623379628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45978.757623379628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45978.757623379628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45978.757623379628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45978.757623379628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45978.757623379628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45978.757623379628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45978.757623379628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45978.757623379628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45978.757623379628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45978.757623379628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45978.757623379628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45978.757623379628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45978.757623379628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45978.757623379628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45978.757623379628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45978.757623379628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45978.757623379628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45978.757623379628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45978.757623379628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45978.757623379628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45978.757623379628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45978.757623379628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45978.757623379628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45978.757623379628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45978.757623379628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45978.757623379628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45978.757623379628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45978.757623379628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45978.757623379628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45978.757623379628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45978.757623379628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45978.757623379628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45978.757623379628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45978.757623379628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45978.757623379628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45978.757623379628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45978.757623379628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45978.757623379628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45978.757623379628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45978.757623379628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45978.757623379628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45978.757623379628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45978.757623379628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45978.757623379628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45978.757623379628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45978.757623379628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45978.757623379628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45978.757623379628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45978.757623379628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45978.757623379628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45978.757623379628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45978.757623379628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45978.757623379628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45978.757623379628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45978.757623379628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45978.757623379628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45978.757623379628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45978.757623379628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45978.757623379628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45978.757623379628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45978.757623379628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45978.757623379628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45978.757623379628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45978.757623379628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45978.757623379628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45978.757623379628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45978.757623379628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45978.757623379628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45978.757623379628</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45978.757623379628</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45978.757623379628</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45978.757623379628</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45978.757623379628</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45978.757623379628</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45978.757623379628</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45978.757623379628</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45978.757623379628</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45978.757623379628</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45978.757623379628</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45978.757623379628</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45978.757623379628</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45978.757623379628</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45978.757623379628</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45978.757623379628</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45978.757623379628</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45978.757623379628</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45978.757623379628</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45978.757623379628</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45978.757623379628</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45978.757623379628</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45978.757623379628</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45978.757623379628</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45978.757623379628</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45978.757623379628</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45978.757623379628</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45978.757623379628</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45978.757623379628</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45978.757623379628</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45978.757623379628</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45978.757623379628</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45978.757623379628</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45978.757623379628</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45978.757623379628</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45978.757623379628</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45978.757623379628</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45978.757623379628</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45978.757623379628</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45978.757623379628</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45978.757623379628</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45978.757623379628</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45978.757623379628</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45978.757623379628</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45978.757623379628</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45978.757623379628</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45978.757623379628</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row r="204" spans="1:88" ht="31.5" customHeight="1">
      <c r="A204" s="101"/>
      <c r="B204" s="18" t="str">
        <f>IFERROR(VLOOKUP(D204,DB!A:K,11,0),"")</f>
        <v/>
      </c>
      <c r="C204" s="18"/>
      <c r="D204" s="18"/>
      <c r="E204" s="102"/>
      <c r="F204" s="103"/>
      <c r="G204" s="104">
        <f ca="1">IFERROR(NOW()-F204,"-")</f>
        <v>45978.757623379628</v>
      </c>
      <c r="H204" s="103"/>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99"/>
    </row>
    <row r="205" spans="1:88" ht="31.5" customHeight="1">
      <c r="A205" s="101"/>
      <c r="B205" s="18" t="str">
        <f>IFERROR(VLOOKUP(D205,DB!A:K,11,0),"")</f>
        <v/>
      </c>
      <c r="C205" s="18"/>
      <c r="D205" s="18"/>
      <c r="E205" s="102"/>
      <c r="F205" s="103"/>
      <c r="G205" s="104">
        <f ca="1">IFERROR(NOW()-F205,"-")</f>
        <v>45978.757623379628</v>
      </c>
      <c r="H205" s="103"/>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99"/>
    </row>
  </sheetData>
  <dataValidations count="2">
    <dataValidation allowBlank="1" showInputMessage="1" showErrorMessage="1" sqref="E1" xr:uid="{4D935161-CDD3-4592-B877-3FB59C99E142}"/>
    <dataValidation type="list" allowBlank="1" showInputMessage="1" showErrorMessage="1" sqref="E3:E2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6"/>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39107</v>
      </c>
      <c r="B2" s="61" t="str">
        <f>IFERROR(VLOOKUP(D2,DB!A:K,11,0),"")</f>
        <v>R3</v>
      </c>
      <c r="C2" s="18">
        <v>1</v>
      </c>
      <c r="D2" s="18" t="s">
        <v>22785</v>
      </c>
      <c r="E2" s="18" t="s">
        <v>39021</v>
      </c>
      <c r="F2" s="20">
        <v>45978.729386574072</v>
      </c>
      <c r="G2" s="21">
        <f t="shared" ref="G2:G11" ca="1" si="0">IFERROR(NOW()-F2,"-")</f>
        <v>2.8236805555934552E-2</v>
      </c>
      <c r="H2" s="22">
        <v>45978.723229166666</v>
      </c>
      <c r="I2" s="19" t="str">
        <f>IFERROR(VLOOKUP(D2,DB!A:F,6,0),"")</f>
        <v>Generator-SG</v>
      </c>
      <c r="J2" s="18" t="str">
        <f>IFERROR(VLOOKUP(D2,DB!A:G,7,0),"")</f>
        <v>Good</v>
      </c>
      <c r="K2" s="45" t="s">
        <v>39108</v>
      </c>
      <c r="L2" s="23" t="str">
        <f>IFERROR(VLOOKUP(D2,DB!A:I,9,0),"")</f>
        <v>Latis</v>
      </c>
    </row>
    <row r="3" spans="1:13" ht="15" customHeight="1">
      <c r="A3" s="19"/>
      <c r="B3" s="61" t="str">
        <f>IFERROR(VLOOKUP(D3,DB!A:K,11,0),"")</f>
        <v/>
      </c>
      <c r="C3" s="18"/>
      <c r="D3" s="18"/>
      <c r="E3" s="18"/>
      <c r="F3" s="20"/>
      <c r="G3" s="21">
        <f t="shared" ca="1" si="0"/>
        <v>45978.757623379628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45978.757623379628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45978.757623379628</v>
      </c>
      <c r="H5" s="22"/>
      <c r="I5" s="19" t="str">
        <f>IFERROR(VLOOKUP(D5,DB!A:F,6,0),"")</f>
        <v/>
      </c>
      <c r="J5" s="18" t="str">
        <f>IFERROR(VLOOKUP(D5,DB!A:G,7,0),"")</f>
        <v/>
      </c>
      <c r="K5" s="45"/>
      <c r="L5" s="23" t="str">
        <f>IFERROR(VLOOKUP(D5,DB!A:I,9,0),"")</f>
        <v/>
      </c>
    </row>
    <row r="6" spans="1:13" ht="15" customHeight="1">
      <c r="A6" s="19"/>
      <c r="B6" s="61" t="str">
        <f>IFERROR(VLOOKUP(D6,DB!A:K,11,0),"")</f>
        <v/>
      </c>
      <c r="C6" s="18"/>
      <c r="D6" s="85"/>
      <c r="E6" s="18"/>
      <c r="F6" s="20"/>
      <c r="G6" s="21">
        <f t="shared" ca="1" si="0"/>
        <v>45978.757623379628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45978.757623379628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45978.757623379628</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45978.757623379628</v>
      </c>
      <c r="H9" s="22"/>
      <c r="I9" s="19" t="str">
        <f>IFERROR(VLOOKUP(D9,DB!A:F,6,0),"")</f>
        <v/>
      </c>
      <c r="J9" s="18" t="str">
        <f>IFERROR(VLOOKUP(D9,DB!A:G,7,0),"")</f>
        <v/>
      </c>
      <c r="K9" s="45"/>
      <c r="L9" s="23" t="str">
        <f>IFERROR(VLOOKUP(D9,DB!A:I,9,0),"")</f>
        <v/>
      </c>
    </row>
    <row r="10" spans="1:13" ht="15" customHeight="1">
      <c r="A10" s="19"/>
      <c r="B10" s="61" t="str">
        <f>IFERROR(VLOOKUP(D10,DB!A:K,11,0),"")</f>
        <v/>
      </c>
      <c r="C10" s="18"/>
      <c r="D10" s="61"/>
      <c r="E10" s="61"/>
      <c r="F10" s="20"/>
      <c r="G10" s="21">
        <f t="shared" ca="1" si="0"/>
        <v>45978.757623379628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45978.757623379628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ref="G12:G75" ca="1" si="1">IFERROR(NOW()-F12,"-")</f>
        <v>45978.757623379628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45978.757623379628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45978.757623379628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45978.757623379628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45978.757623379628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45978.757623379628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45978.757623379628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45978.757623379628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45978.757623379628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45978.757623379628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45978.757623379628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45978.757623379628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45978.757623379628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45978.757623379628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45978.757623379628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45978.757623379628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45978.757623379628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45978.757623379628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45978.757623379628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45978.757623379628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45978.757623379628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45978.757623379628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45978.757623379628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45978.757623379628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45978.757623379628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45978.757623379628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45978.757623379628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45978.757623379628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45978.757623379628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45978.757623379628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45978.757623379628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45978.757623379628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45978.757623379628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45978.757623379628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45978.757623379628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45978.757623379628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45978.757623379628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45978.757623379628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45978.757623379628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45978.757623379628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45978.757623379628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45978.757623379628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45978.757623379628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45978.757623379628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45978.757623379628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45978.757623379628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45978.757623379628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45978.757623379628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45978.757623379628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45978.757623379628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45978.757623379628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45978.757623379628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45978.757623379628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45978.757623379628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45978.757623379628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45978.757623379628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45978.757623379628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45978.757623379628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45978.757623379628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45978.757623379628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45978.757623379628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45978.757623379628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45978.757623379628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45978.757623379628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ref="G76:G139" ca="1" si="2">IFERROR(NOW()-F76,"-")</f>
        <v>45978.757623379628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45978.757623379628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45978.757623379628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45978.757623379628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45978.757623379628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45978.757623379628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45978.757623379628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45978.757623379628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45978.757623379628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45978.757623379628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45978.757623379628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45978.757623379628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45978.757623379628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45978.757623379628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45978.757623379628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45978.757623379628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45978.757623379628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45978.757623379628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45978.757623379628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45978.757623379628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45978.757623379628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45978.757623379628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45978.757623379628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45978.757623379628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45978.757623379628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45978.757623379628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45978.757623379628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45978.757623379628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45978.757623379628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45978.757623379628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45978.757623379628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45978.757623379628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45978.757623379628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45978.757623379628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45978.757623379628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45978.757623379628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45978.757623379628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45978.757623379628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45978.757623379628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45978.757623379628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45978.757623379628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45978.757623379628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45978.757623379628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45978.757623379628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45978.757623379628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45978.757623379628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45978.757623379628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45978.757623379628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45978.757623379628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45978.757623379628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45978.757623379628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45978.757623379628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45978.757623379628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45978.757623379628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45978.757623379628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45978.757623379628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45978.757623379628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45978.757623379628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45978.757623379628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45978.757623379628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45978.757623379628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45978.757623379628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45978.757623379628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45978.757623379628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ref="G140:G203" ca="1" si="3">IFERROR(NOW()-F140,"-")</f>
        <v>45978.757623379628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45978.757623379628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45978.757623379628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45978.757623379628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45978.757623379628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45978.757623379628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45978.757623379628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45978.757623379628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45978.757623379628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45978.757623379628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45978.757623379628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45978.757623379628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45978.757623379628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45978.757623379628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45978.757623379628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45978.757623379628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45978.757623379628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45978.757623379628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45978.757623379628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45978.757623379628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45978.757623379628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45978.757623379628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45978.757623379628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45978.757623379628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45978.757623379628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45978.757623379628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45978.757623379628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45978.757623379628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45978.757623379628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45978.757623379628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45978.757623379628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45978.757623379628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45978.757623379628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45978.757623379628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45978.757623379628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45978.757623379628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45978.757623379628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45978.757623379628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45978.757623379628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45978.757623379628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45978.757623379628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45978.757623379628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45978.757623379628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45978.757623379628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45978.757623379628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45978.757623379628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45978.757623379628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45978.757623379628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45978.757623379628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45978.757623379628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45978.757623379628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45978.757623379628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45978.757623379628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45978.757623379628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45978.757623379628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45978.757623379628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45978.757623379628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45978.757623379628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45978.757623379628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45978.757623379628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45978.757623379628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45978.757623379628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45978.757623379628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45978.757623379628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ref="G204:G267" ca="1" si="4">IFERROR(NOW()-F204,"-")</f>
        <v>45978.757623379628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45978.757623379628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45978.757623379628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45978.757623379628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45978.757623379628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45978.757623379628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45978.757623379628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45978.757623379628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45978.757623379628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45978.757623379628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45978.757623379628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45978.757623379628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45978.757623379628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45978.757623379628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45978.757623379628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45978.757623379628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45978.757623379628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45978.757623379628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45978.757623379628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45978.757623379628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45978.757623379628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45978.757623379628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45978.757623379628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45978.757623379628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45978.757623379628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45978.757623379628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45978.757623379628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45978.757623379628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45978.757623379628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45978.757623379628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45978.757623379628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45978.757623379628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45978.757623379628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45978.757623379628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45978.757623379628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45978.757623379628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45978.757623379628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45978.757623379628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45978.757623379628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45978.757623379628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45978.757623379628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45978.757623379628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45978.757623379628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45978.757623379628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45978.757623379628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45978.757623379628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45978.757623379628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45978.757623379628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45978.757623379628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45978.757623379628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45978.757623379628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45978.757623379628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45978.757623379628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45978.757623379628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45978.757623379628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45978.757623379628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45978.757623379628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45978.757623379628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45978.757623379628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45978.757623379628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45978.757623379628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45978.757623379628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45978.757623379628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45978.757623379628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ref="G268:G331" ca="1" si="5">IFERROR(NOW()-F268,"-")</f>
        <v>45978.757623379628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45978.757623379628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45978.757623379628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45978.757623379628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45978.757623379628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45978.757623379628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45978.757623379628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45978.757623379628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45978.757623379628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45978.757623379628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45978.757623379628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45978.757623379628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45978.757623379628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45978.757623379628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45978.757623379628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45978.757623379628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45978.757623379628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45978.757623379628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45978.757623379628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45978.757623379628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45978.757623379628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45978.757623379628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45978.757623379628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45978.757623379628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45978.757623379628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45978.757623379628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45978.757623379628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45978.757623379628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45978.757623379628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45978.757623379628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45978.757623379628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45978.757623379628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45978.757623379628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45978.757623379628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45978.757623379628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45978.757623379628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45978.757623379628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45978.757623379628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45978.757623379628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45978.757623379628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45978.757623379628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45978.757623379628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45978.757623379628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45978.757623379628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45978.757623379628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45978.757623379628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45978.757623379628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45978.757623379628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45978.757623379628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45978.757623379628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45978.757623379628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45978.757623379628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45978.757623379628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45978.757623379628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45978.757623379628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45978.757623379628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45978.757623379628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45978.757623379628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45978.757623379628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45978.757623379628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45978.757623379628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45978.757623379628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45978.757623379628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45978.757623379628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ref="G332:G395" ca="1" si="6">IFERROR(NOW()-F332,"-")</f>
        <v>45978.757623379628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45978.757623379628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45978.757623379628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45978.757623379628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45978.757623379628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45978.757623379628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45978.757623379628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45978.757623379628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45978.757623379628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45978.757623379628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45978.757623379628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45978.757623379628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45978.757623379628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45978.757623379628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45978.757623379628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45978.757623379628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45978.757623379628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45978.757623379628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45978.757623379628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45978.757623379628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45978.757623379628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45978.757623379628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45978.757623379628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45978.757623379628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45978.757623379628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45978.757623379628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45978.757623379628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45978.757623379628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45978.757623379628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45978.757623379628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45978.757623379628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45978.757623379628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45978.757623379628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45978.757623379628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45978.757623379628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45978.757623379628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45978.757623379628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45978.757623379628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45978.757623379628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45978.757623379628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45978.757623379628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45978.757623379628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45978.757623379628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45978.757623379628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45978.757623379628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45978.757623379628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45978.757623379628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45978.757623379628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45978.757623379628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45978.757623379628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45978.757623379628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45978.757623379628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45978.757623379628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45978.757623379628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45978.757623379628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45978.757623379628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45978.757623379628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45978.757623379628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45978.757623379628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45978.757623379628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45978.757623379628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45978.757623379628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45978.757623379628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45978.757623379628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ref="G396:G459" ca="1" si="7">IFERROR(NOW()-F396,"-")</f>
        <v>45978.757623379628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45978.757623379628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45978.757623379628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45978.757623379628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45978.757623379628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45978.757623379628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45978.757623379628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45978.757623379628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45978.757623379628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45978.757623379628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45978.757623379628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45978.757623379628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45978.757623379628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45978.757623379628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45978.757623379628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45978.757623379628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45978.757623379628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45978.757623379628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45978.757623379628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45978.757623379628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45978.757623379628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45978.757623379628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45978.757623379628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45978.757623379628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45978.757623379628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45978.757623379628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45978.757623379628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45978.757623379628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45978.757623379628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45978.757623379628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45978.757623379628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45978.757623379628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45978.757623379628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45978.757623379628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45978.757623379628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45978.757623379628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45978.757623379628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45978.757623379628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45978.757623379628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45978.757623379628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45978.757623379628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45978.757623379628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45978.757623379628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45978.757623379628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45978.757623379628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45978.757623379628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45978.757623379628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45978.757623379628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45978.757623379628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45978.757623379628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45978.757623379628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45978.757623379628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45978.757623379628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45978.757623379628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45978.757623379628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45978.757623379628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45978.757623379628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45978.757623379628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45978.757623379628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45978.757623379628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45978.757623379628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45978.757623379628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45978.757623379628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45978.757623379628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ref="G460:G523" ca="1" si="8">IFERROR(NOW()-F460,"-")</f>
        <v>45978.757623379628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45978.757623379628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45978.757623379628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45978.757623379628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45978.757623379628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45978.757623379628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45978.757623379628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45978.757623379628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45978.757623379628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45978.757623379628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45978.757623379628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45978.757623379628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45978.757623379628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45978.757623379628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45978.757623379628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45978.757623379628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45978.757623379628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45978.757623379628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45978.757623379628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45978.757623379628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45978.757623379628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45978.757623379628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45978.757623379628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45978.757623379628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45978.757623379628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45978.757623379628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45978.757623379628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45978.757623379628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45978.757623379628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45978.757623379628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45978.757623379628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45978.757623379628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45978.757623379628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45978.757623379628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45978.757623379628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45978.757623379628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45978.757623379628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45978.757623379628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45978.757623379628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45978.757623379628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45978.757623379628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45978.757623379628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45978.757623379628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45978.757623379628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45978.757623379628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45978.757623379628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45978.757623379628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45978.757623379628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45978.757623379628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45978.757623379628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45978.757623379628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45978.757623379628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45978.757623379628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45978.757623379628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45978.757623379628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45978.757623379628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45978.757623379628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45978.757623379628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45978.757623379628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45978.757623379628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45978.757623379628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45978.757623379628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45978.757623379628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45978.757623379628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ref="G524:G587" ca="1" si="9">IFERROR(NOW()-F524,"-")</f>
        <v>45978.757623379628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45978.757623379628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45978.757623379628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45978.757623379628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45978.757623379628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45978.757623379628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45978.757623379628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45978.757623379628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45978.757623379628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45978.757623379628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45978.757623379628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45978.757623379628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45978.757623379628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45978.757623379628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45978.757623379628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45978.757623379628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45978.757623379628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45978.757623379628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45978.757623379628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45978.757623379628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45978.757623379628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45978.757623379628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45978.757623379628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45978.757623379628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45978.757623379628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45978.757623379628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45978.757623379628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45978.757623379628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45978.757623379628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45978.757623379628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45978.757623379628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45978.757623379628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45978.757623379628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45978.757623379628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45978.757623379628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45978.757623379628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45978.757623379628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45978.757623379628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45978.757623379628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45978.757623379628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45978.757623379628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45978.757623379628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45978.757623379628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45978.757623379628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45978.757623379628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45978.757623379628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45978.757623379628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45978.757623379628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45978.757623379628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45978.757623379628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45978.757623379628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45978.757623379628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45978.757623379628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45978.757623379628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45978.757623379628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45978.757623379628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45978.757623379628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45978.757623379628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45978.757623379628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45978.757623379628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45978.757623379628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45978.757623379628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45978.757623379628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45978.757623379628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ref="G588:G651" ca="1" si="10">IFERROR(NOW()-F588,"-")</f>
        <v>45978.757623379628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45978.757623379628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45978.757623379628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45978.757623379628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45978.757623379628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45978.757623379628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45978.757623379628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45978.757623379628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45978.757623379628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45978.757623379628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45978.757623379628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45978.757623379628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45978.757623379628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45978.757623379628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45978.757623379628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45978.757623379628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45978.757623379628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45978.757623379628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45978.757623379628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45978.757623379628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45978.757623379628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45978.757623379628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45978.757623379628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45978.757623379628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45978.757623379628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45978.757623379628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45978.757623379628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45978.757623379628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45978.757623379628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45978.757623379628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45978.757623379628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45978.757623379628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45978.757623379628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45978.757623379628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45978.757623379628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45978.757623379628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45978.757623379628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45978.757623379628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45978.757623379628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45978.757623379628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45978.757623379628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45978.757623379628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45978.757623379628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45978.757623379628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45978.757623379628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45978.757623379628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45978.757623379628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45978.757623379628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45978.757623379628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45978.757623379628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45978.757623379628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45978.757623379628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45978.757623379628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45978.757623379628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45978.757623379628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45978.757623379628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45978.757623379628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45978.757623379628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45978.757623379628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45978.757623379628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45978.757623379628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45978.757623379628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45978.757623379628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45978.757623379628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ref="G652:G715" ca="1" si="11">IFERROR(NOW()-F652,"-")</f>
        <v>45978.757623379628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45978.757623379628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45978.757623379628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45978.757623379628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45978.757623379628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45978.757623379628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45978.757623379628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45978.757623379628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45978.757623379628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45978.757623379628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45978.757623379628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45978.757623379628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45978.757623379628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45978.757623379628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45978.757623379628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45978.757623379628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45978.757623379628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45978.757623379628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45978.757623379628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45978.757623379628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45978.757623379628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45978.757623379628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45978.757623379628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45978.757623379628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45978.757623379628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45978.757623379628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45978.757623379628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45978.757623379628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45978.757623379628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45978.757623379628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45978.757623379628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45978.757623379628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45978.757623379628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45978.757623379628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45978.757623379628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45978.757623379628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45978.757623379628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45978.757623379628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45978.757623379628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45978.757623379628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45978.757623379628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45978.757623379628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45978.757623379628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45978.757623379628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45978.757623379628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45978.757623379628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45978.757623379628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45978.757623379628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45978.757623379628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45978.757623379628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45978.757623379628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45978.757623379628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45978.757623379628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45978.757623379628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45978.757623379628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45978.757623379628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45978.757623379628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45978.757623379628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45978.757623379628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45978.757623379628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45978.757623379628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45978.757623379628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45978.757623379628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45978.757623379628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ref="G716:G779" ca="1" si="12">IFERROR(NOW()-F716,"-")</f>
        <v>45978.757623379628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45978.757623379628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45978.757623379628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45978.757623379628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45978.757623379628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45978.757623379628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45978.757623379628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45978.757623379628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45978.757623379628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45978.757623379628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45978.757623379628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45978.757623379628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45978.757623379628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45978.757623379628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45978.757623379628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45978.757623379628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45978.757623379628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45978.757623379628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45978.757623379628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45978.757623379628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45978.757623379628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45978.757623379628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45978.757623379628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45978.757623379628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45978.757623379628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45978.757623379628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45978.757623379628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45978.757623379628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45978.757623379628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45978.757623379628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45978.757623379628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45978.757623379628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45978.757623379628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45978.757623379628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45978.757623379628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45978.757623379628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45978.757623379628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45978.757623379628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45978.757623379628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45978.757623379628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45978.757623379628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45978.757623379628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45978.757623379628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45978.757623379628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45978.757623379628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45978.757623379628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45978.757623379628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45978.757623379628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45978.757623379628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45978.757623379628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45978.757623379628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45978.757623379628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45978.757623379628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45978.757623379628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45978.757623379628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45978.757623379628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45978.757623379628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45978.757623379628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45978.757623379628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45978.757623379628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45978.757623379628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45978.757623379628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45978.757623379628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45978.757623379628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ref="G780:G843" ca="1" si="13">IFERROR(NOW()-F780,"-")</f>
        <v>45978.757623379628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45978.757623379628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45978.757623379628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45978.757623379628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45978.757623379628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45978.757623379628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45978.757623379628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45978.757623379628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45978.757623379628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45978.757623379628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45978.757623379628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45978.757623379628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45978.757623379628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45978.757623379628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45978.757623379628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45978.757623379628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45978.757623379628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45978.757623379628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45978.757623379628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45978.757623379628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45978.757623379628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45978.757623379628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45978.757623379628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45978.757623379628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45978.757623379628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45978.757623379628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45978.757623379628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45978.757623379628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45978.757623379628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45978.757623379628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45978.757623379628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45978.757623379628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45978.757623379628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45978.757623379628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45978.757623379628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45978.757623379628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45978.757623379628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45978.757623379628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45978.757623379628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45978.757623379628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45978.757623379628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45978.757623379628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45978.757623379628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45978.757623379628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45978.757623379628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45978.757623379628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45978.757623379628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45978.757623379628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45978.757623379628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45978.757623379628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45978.757623379628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45978.757623379628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45978.757623379628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45978.757623379628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45978.757623379628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45978.757623379628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45978.757623379628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45978.757623379628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45978.757623379628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45978.757623379628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45978.757623379628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45978.757623379628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45978.757623379628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45978.757623379628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ref="G844:G907" ca="1" si="14">IFERROR(NOW()-F844,"-")</f>
        <v>45978.757623379628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45978.757623379628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45978.757623379628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45978.757623379628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45978.757623379628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45978.757623379628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45978.757623379628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45978.757623379628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45978.757623379628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45978.757623379628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45978.757623379628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45978.757623379628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45978.757623379628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45978.757623379628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45978.757623379628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45978.757623379628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45978.757623379628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45978.757623379628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45978.757623379628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45978.757623379628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45978.757623379628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45978.757623379628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45978.757623379628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45978.757623379628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45978.757623379628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45978.757623379628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45978.757623379628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45978.757623379628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45978.757623379628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45978.757623379628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45978.757623379628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45978.757623379628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45978.757623379628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45978.757623379628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45978.757623379628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45978.757623379628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45978.757623379628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45978.757623379628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45978.757623379628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45978.757623379628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45978.757623379628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45978.757623379628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45978.757623379628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45978.757623379628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45978.757623379628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45978.757623379628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45978.757623379628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45978.757623379628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45978.757623379628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45978.757623379628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45978.757623379628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45978.757623379628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45978.757623379628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45978.757623379628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45978.757623379628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45978.757623379628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45978.757623379628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45978.757623379628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45978.757623379628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45978.757623379628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45978.757623379628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45978.757623379628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45978.757623379628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45978.757623379628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ref="G908:G971" ca="1" si="15">IFERROR(NOW()-F908,"-")</f>
        <v>45978.757623379628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45978.757623379628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45978.757623379628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45978.757623379628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45978.757623379628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45978.757623379628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45978.757623379628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45978.757623379628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45978.757623379628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45978.757623379628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45978.757623379628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45978.757623379628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45978.757623379628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45978.757623379628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45978.757623379628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45978.757623379628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45978.757623379628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45978.757623379628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45978.757623379628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45978.757623379628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45978.757623379628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45978.757623379628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45978.757623379628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45978.757623379628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45978.757623379628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45978.757623379628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45978.757623379628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45978.757623379628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45978.757623379628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45978.757623379628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45978.757623379628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45978.757623379628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45978.757623379628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45978.757623379628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45978.757623379628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45978.757623379628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45978.757623379628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45978.757623379628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45978.757623379628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45978.757623379628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45978.757623379628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45978.757623379628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45978.757623379628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45978.757623379628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45978.757623379628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45978.757623379628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45978.757623379628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45978.757623379628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45978.757623379628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45978.757623379628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45978.757623379628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45978.757623379628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45978.757623379628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45978.757623379628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45978.757623379628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45978.757623379628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45978.757623379628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45978.757623379628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45978.757623379628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45978.757623379628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45978.757623379628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45978.757623379628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45978.757623379628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45978.757623379628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ref="G972:G986" ca="1" si="16">IFERROR(NOW()-F972,"-")</f>
        <v>45978.757623379628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45978.757623379628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45978.757623379628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45978.757623379628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45978.757623379628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45978.757623379628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45978.757623379628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45978.757623379628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45978.757623379628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45978.757623379628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45978.757623379628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45978.757623379628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45978.757623379628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45978.757623379628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45978.757623379628</v>
      </c>
      <c r="H986" s="22"/>
      <c r="I986" s="19" t="str">
        <f>IFERROR(VLOOKUP(D986,DB!A:F,6,0),"")</f>
        <v/>
      </c>
      <c r="J986" s="18" t="str">
        <f>IFERROR(VLOOKUP(D986,DB!A:G,7,0),"")</f>
        <v/>
      </c>
      <c r="K986" s="45"/>
      <c r="L986" s="23" t="str">
        <f>IFERROR(VLOOKUP(D986,DB!A:I,9,0),"")</f>
        <v/>
      </c>
    </row>
  </sheetData>
  <dataValidations count="2">
    <dataValidation allowBlank="1" showInputMessage="1" showErrorMessage="1" sqref="E1" xr:uid="{5914219A-CB83-432D-936A-CC0CB6F3982A}"/>
    <dataValidation type="list" allowBlank="1" showInputMessage="1" showErrorMessage="1" sqref="E2:E98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275.27690578703186</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4</v>
      </c>
      <c r="D3" s="91" t="s">
        <v>36646</v>
      </c>
      <c r="E3" s="94" t="s">
        <v>39021</v>
      </c>
      <c r="F3" s="95">
        <v>45978.742175925923</v>
      </c>
      <c r="G3" s="96">
        <f ca="1">IFERROR(NOW()-F3,"")</f>
        <v>1.5447453704837244E-2</v>
      </c>
      <c r="H3" s="95">
        <v>45978.730844907404</v>
      </c>
      <c r="I3" s="113" t="str">
        <f>IFERROR(VLOOKUP(D3,DB!A:F,6,0),"")</f>
        <v>Generator-DG</v>
      </c>
      <c r="J3" s="113" t="str">
        <f>IFERROR(VLOOKUP(D3,DB!A:G,7,0),"")</f>
        <v>Good</v>
      </c>
      <c r="K3" s="97" t="s">
        <v>39112</v>
      </c>
      <c r="L3" s="91" t="str">
        <f>IFERROR(VLOOKUP(D3,DB!A:I,9,0),"")</f>
        <v>Latis</v>
      </c>
    </row>
    <row r="4" spans="1:16" ht="15" customHeight="1">
      <c r="A4" s="113"/>
      <c r="B4" s="113" t="str">
        <f>IFERROR(VLOOKUP(D4,DB!A:K,11,0),"")</f>
        <v/>
      </c>
      <c r="C4" s="93"/>
      <c r="D4" s="91"/>
      <c r="E4" s="94"/>
      <c r="F4" s="95"/>
      <c r="G4" s="96">
        <f ca="1">IFERROR(NOW()-F4,"")</f>
        <v>45978.757623379628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45978.757623379628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45978.757623379628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45978.757623379628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45978.757623379628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45978.757623379628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45978.757623379628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45978.757623379628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45978.757623379628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45978.757623379628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45978.757623379628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45978.757623379628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45978.757623379628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45978.757623379628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45978.757623379628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45978.757623379628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45978.757623379628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45978.757623379628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45978.757623379628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45978.757623379628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45978.757623379628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45978.757623379628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45978.757623379628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45978.757623379628</v>
      </c>
      <c r="H27" s="95"/>
      <c r="I27" s="113" t="str">
        <f>IFERROR(VLOOKUP(D27,DB!A:F,6,0),"")</f>
        <v/>
      </c>
      <c r="J27" s="113" t="str">
        <f>IFERROR(VLOOKUP(D27,DB!A:G,7,0),"")</f>
        <v/>
      </c>
      <c r="K27" s="97"/>
      <c r="L27" s="91"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4"/>
  <sheetViews>
    <sheetView tabSelected="1" workbookViewId="0">
      <selection activeCell="D12" sqref="D12"/>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86.925563194439746</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52.568746064811421</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30.096512268515653</v>
      </c>
      <c r="H4" s="110">
        <v>45948.661111111112</v>
      </c>
      <c r="I4" s="109" t="str">
        <f>IFERROR(VLOOKUP(D4,DB!A:F,6,0),"")</f>
        <v>SCECO</v>
      </c>
      <c r="J4" s="109" t="str">
        <f>IFERROR(VLOOKUP(D4,DB!A:G,7,0),"")</f>
        <v>Dead</v>
      </c>
      <c r="K4" s="109" t="s">
        <v>39118</v>
      </c>
      <c r="L4" s="109" t="str">
        <f>IFERROR(VLOOKUP(D4,DB!A:I,9,0),"")</f>
        <v>Latis</v>
      </c>
    </row>
    <row r="5" spans="1:13">
      <c r="A5" s="109" t="s">
        <v>39119</v>
      </c>
      <c r="B5" s="109" t="str">
        <f>IFERROR(VLOOKUP(D5,DB!A:K,11,0),"")</f>
        <v>R5</v>
      </c>
      <c r="C5" s="109">
        <v>1</v>
      </c>
      <c r="D5" s="109" t="s">
        <v>33371</v>
      </c>
      <c r="E5" s="109" t="s">
        <v>39021</v>
      </c>
      <c r="F5" s="135">
        <v>45977.514803240738</v>
      </c>
      <c r="G5" s="111">
        <f t="shared" ref="G5:G8" ca="1" si="2">IFERROR(NOW()-F5,"")</f>
        <v>1.242820138890238</v>
      </c>
      <c r="H5" s="135">
        <v>45977.468807870369</v>
      </c>
      <c r="I5" s="109" t="str">
        <f>IFERROR(VLOOKUP(D5,DB!A:F,6,0),"")</f>
        <v>SCECO</v>
      </c>
      <c r="J5" s="109" t="str">
        <f>IFERROR(VLOOKUP(D5,DB!A:G,7,0),"")</f>
        <v>Weak</v>
      </c>
      <c r="K5" s="109" t="s">
        <v>39120</v>
      </c>
      <c r="L5" s="109" t="str">
        <f>IFERROR(VLOOKUP(D5,DB!A:I,9,0),"")</f>
        <v>Latis</v>
      </c>
    </row>
    <row r="6" spans="1:13">
      <c r="A6" s="109" t="s">
        <v>39121</v>
      </c>
      <c r="B6" s="109" t="str">
        <f>IFERROR(VLOOKUP(D6,DB!A:K,11,0),"")</f>
        <v>R5</v>
      </c>
      <c r="C6" s="109">
        <v>1</v>
      </c>
      <c r="D6" s="109" t="s">
        <v>38419</v>
      </c>
      <c r="E6" s="109" t="s">
        <v>39021</v>
      </c>
      <c r="F6" s="135">
        <v>45978.657511574071</v>
      </c>
      <c r="G6" s="111">
        <f t="shared" ca="1" si="2"/>
        <v>0.10011180555738974</v>
      </c>
      <c r="H6" s="135">
        <v>45978.651631944442</v>
      </c>
      <c r="I6" s="109" t="str">
        <f>IFERROR(VLOOKUP(D6,DB!A:F,6,0),"")</f>
        <v>SCECO</v>
      </c>
      <c r="J6" s="109" t="str">
        <f>IFERROR(VLOOKUP(D6,DB!A:G,7,0),"")</f>
        <v>Haj Removal</v>
      </c>
      <c r="K6" s="109" t="s">
        <v>39122</v>
      </c>
      <c r="L6" s="109" t="str">
        <f>IFERROR(VLOOKUP(D6,DB!A:I,9,0),"")</f>
        <v>Latis</v>
      </c>
    </row>
    <row r="7" spans="1:13">
      <c r="A7" s="109" t="s">
        <v>39123</v>
      </c>
      <c r="B7" s="109" t="str">
        <f>IFERROR(VLOOKUP(D7,DB!A:K,11,0),"")</f>
        <v>R5</v>
      </c>
      <c r="C7" s="109">
        <v>1</v>
      </c>
      <c r="D7" s="109" t="s">
        <v>33946</v>
      </c>
      <c r="E7" s="109" t="s">
        <v>39021</v>
      </c>
      <c r="F7" s="135">
        <v>45978.738356481481</v>
      </c>
      <c r="G7" s="109">
        <f t="shared" ca="1" si="2"/>
        <v>1.9266898147179745E-2</v>
      </c>
      <c r="H7" s="135">
        <v>45978.716273148151</v>
      </c>
      <c r="I7" s="109" t="str">
        <f>IFERROR(VLOOKUP(D7,DB!A:F,6,0),"")</f>
        <v>SCECO</v>
      </c>
      <c r="J7" s="109" t="str">
        <f>IFERROR(VLOOKUP(D7,DB!A:G,7,0),"")</f>
        <v>Dead</v>
      </c>
      <c r="K7" s="109" t="s">
        <v>39124</v>
      </c>
      <c r="L7" s="109" t="str">
        <f>IFERROR(VLOOKUP(D7,DB!A:I,9,0),"")</f>
        <v>Latis</v>
      </c>
    </row>
    <row r="8" spans="1:13">
      <c r="A8" s="109"/>
      <c r="B8" s="109" t="str">
        <f>IFERROR(VLOOKUP(D8,DB!A:K,11,0),"")</f>
        <v/>
      </c>
      <c r="C8" s="109"/>
      <c r="D8" s="109"/>
      <c r="E8" s="109"/>
      <c r="F8" s="109"/>
      <c r="G8" s="109">
        <f t="shared" ca="1" si="2"/>
        <v>45978.757623379628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ref="G9:G71" ca="1" si="3">IFERROR(NOW()-F9,"")</f>
        <v>45978.757623379628</v>
      </c>
      <c r="H9" s="109"/>
      <c r="I9" s="109" t="str">
        <f>IFERROR(VLOOKUP(D9,DB!A:F,6,0),"")</f>
        <v/>
      </c>
      <c r="J9" s="109" t="str">
        <f>IFERROR(VLOOKUP(D9,DB!A:G,7,0),"")</f>
        <v/>
      </c>
      <c r="K9" s="109"/>
      <c r="L9" s="109" t="str">
        <f>IFERROR(VLOOKUP(D9,DB!A:I,9,0),"")</f>
        <v/>
      </c>
    </row>
    <row r="10" spans="1:13">
      <c r="A10" s="109"/>
      <c r="B10" s="109" t="str">
        <f>IFERROR(VLOOKUP(D10,DB!A:K,11,0),"")</f>
        <v>R5</v>
      </c>
      <c r="C10" s="109"/>
      <c r="D10" s="109" t="s">
        <v>35944</v>
      </c>
      <c r="E10" s="109"/>
      <c r="F10" s="109"/>
      <c r="G10" s="109">
        <f t="shared" ca="1" si="3"/>
        <v>45978.757623379628</v>
      </c>
      <c r="H10" s="109"/>
      <c r="I10" s="109" t="str">
        <f>IFERROR(VLOOKUP(D10,DB!A:F,6,0),"")</f>
        <v>SCECO</v>
      </c>
      <c r="J10" s="109" t="str">
        <f>IFERROR(VLOOKUP(D10,DB!A:G,7,0),"")</f>
        <v>Dead</v>
      </c>
      <c r="K10" s="109"/>
      <c r="L10" s="109" t="str">
        <f>IFERROR(VLOOKUP(D10,DB!A:I,9,0),"")</f>
        <v>Latis</v>
      </c>
    </row>
    <row r="11" spans="1:13">
      <c r="A11" s="109"/>
      <c r="B11" s="109" t="str">
        <f>IFERROR(VLOOKUP(D11,DB!A:K,11,0),"")</f>
        <v/>
      </c>
      <c r="C11" s="109"/>
      <c r="D11" s="109"/>
      <c r="E11" s="109"/>
      <c r="F11" s="109"/>
      <c r="G11" s="109">
        <f t="shared" ca="1" si="3"/>
        <v>45978.757623379628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45978.757623379628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45978.757623379628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45978.757623379628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45978.757623379628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45978.757623379628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45978.757623379628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45978.757623379628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45978.757623379628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45978.757623379628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45978.757623379628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45978.757623379628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45978.757623379628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45978.757623379628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45978.757623379628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45978.757623379628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45978.757623379628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45978.757623379628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45978.757623379628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45978.757623379628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45978.757623379628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45978.757623379628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45978.757623379628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45978.757623379628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45978.757623379628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45978.757623379628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45978.757623379628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45978.757623379628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45978.757623379628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45978.757623379628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45978.757623379628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45978.757623379628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45978.757623379628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45978.757623379628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45978.757623379628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45978.757623379628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45978.757623379628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45978.757623379628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45978.757623379628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45978.757623379628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45978.757623379628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45978.757623379628</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45978.757623379628</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45978.757623379628</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45978.757623379628</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45978.757623379628</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45978.757623379628</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45978.757623379628</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45978.757623379628</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45978.757623379628</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45978.757623379628</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45978.757623379628</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45978.757623379628</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45978.757623379628</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45978.757623379628</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45978.757623379628</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45978.757623379628</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45978.757623379628</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ca="1" si="3"/>
        <v>45978.757623379628</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3"/>
        <v>45978.757623379628</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3"/>
        <v>45978.757623379628</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ref="G72:G135" ca="1" si="4">IFERROR(NOW()-F72,"")</f>
        <v>45978.757623379628</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45978.757623379628</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45978.757623379628</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45978.757623379628</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45978.757623379628</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45978.757623379628</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45978.757623379628</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45978.757623379628</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45978.757623379628</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45978.757623379628</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45978.757623379628</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45978.757623379628</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45978.757623379628</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45978.757623379628</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45978.757623379628</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45978.757623379628</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45978.757623379628</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45978.757623379628</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45978.757623379628</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45978.757623379628</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45978.757623379628</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45978.757623379628</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45978.757623379628</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45978.757623379628</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45978.757623379628</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45978.757623379628</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45978.757623379628</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45978.757623379628</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45978.757623379628</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45978.757623379628</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45978.757623379628</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45978.757623379628</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45978.757623379628</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45978.757623379628</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45978.757623379628</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45978.757623379628</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45978.757623379628</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45978.757623379628</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45978.757623379628</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45978.757623379628</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45978.757623379628</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45978.757623379628</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45978.757623379628</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45978.757623379628</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45978.757623379628</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45978.757623379628</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45978.757623379628</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45978.757623379628</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45978.757623379628</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45978.757623379628</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45978.757623379628</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45978.757623379628</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45978.757623379628</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45978.757623379628</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45978.757623379628</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45978.757623379628</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45978.757623379628</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45978.757623379628</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45978.757623379628</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45978.757623379628</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45978.757623379628</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ca="1" si="4"/>
        <v>45978.757623379628</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4"/>
        <v>45978.757623379628</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4"/>
        <v>45978.757623379628</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ref="G136:G199" ca="1" si="5">IFERROR(NOW()-F136,"")</f>
        <v>45978.757623379628</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45978.757623379628</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45978.757623379628</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45978.757623379628</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45978.757623379628</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45978.757623379628</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45978.757623379628</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45978.757623379628</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45978.757623379628</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45978.757623379628</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45978.757623379628</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45978.757623379628</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45978.757623379628</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45978.757623379628</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45978.757623379628</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45978.757623379628</v>
      </c>
      <c r="H151" s="109"/>
      <c r="I151" s="109" t="str">
        <f>IFERROR(VLOOKUP(D151,DB!A:F,6,0),"")</f>
        <v/>
      </c>
      <c r="J151" s="109" t="str">
        <f>IFERROR(VLOOKUP(D151,DB!A:G,7,0),"")</f>
        <v/>
      </c>
      <c r="K151" s="109"/>
      <c r="L151" s="109" t="str">
        <f>IFERROR(VLOOKUP(D151,DB!A:I,9,0),"")</f>
        <v/>
      </c>
    </row>
    <row r="152" spans="1:12">
      <c r="A152" s="109"/>
      <c r="B152" s="109" t="str">
        <f>IFERROR(VLOOKUP(D152,DB!A:K,11,0),"")</f>
        <v/>
      </c>
      <c r="C152" s="109"/>
      <c r="D152" s="109"/>
      <c r="E152" s="109"/>
      <c r="F152" s="109"/>
      <c r="G152" s="109">
        <f t="shared" ca="1" si="5"/>
        <v>45978.757623379628</v>
      </c>
      <c r="H152" s="109"/>
      <c r="I152" s="109" t="str">
        <f>IFERROR(VLOOKUP(D152,DB!A:F,6,0),"")</f>
        <v/>
      </c>
      <c r="J152" s="109" t="str">
        <f>IFERROR(VLOOKUP(D152,DB!A:G,7,0),"")</f>
        <v/>
      </c>
      <c r="K152" s="109"/>
      <c r="L152" s="109" t="str">
        <f>IFERROR(VLOOKUP(D152,DB!A:I,9,0),"")</f>
        <v/>
      </c>
    </row>
    <row r="153" spans="1:12">
      <c r="A153" s="109"/>
      <c r="B153" s="109" t="str">
        <f>IFERROR(VLOOKUP(D153,DB!A:K,11,0),"")</f>
        <v/>
      </c>
      <c r="C153" s="109"/>
      <c r="D153" s="109"/>
      <c r="E153" s="109"/>
      <c r="F153" s="109"/>
      <c r="G153" s="109">
        <f t="shared" ca="1" si="5"/>
        <v>45978.757623379628</v>
      </c>
      <c r="H153" s="109"/>
      <c r="I153" s="109" t="str">
        <f>IFERROR(VLOOKUP(D153,DB!A:F,6,0),"")</f>
        <v/>
      </c>
      <c r="J153" s="109" t="str">
        <f>IFERROR(VLOOKUP(D153,DB!A:G,7,0),"")</f>
        <v/>
      </c>
      <c r="K153" s="109"/>
      <c r="L153" s="109" t="str">
        <f>IFERROR(VLOOKUP(D153,DB!A:I,9,0),"")</f>
        <v/>
      </c>
    </row>
    <row r="154" spans="1:12">
      <c r="A154" s="109"/>
      <c r="B154" s="109" t="str">
        <f>IFERROR(VLOOKUP(D154,DB!A:K,11,0),"")</f>
        <v/>
      </c>
      <c r="C154" s="109"/>
      <c r="D154" s="109"/>
      <c r="E154" s="109"/>
      <c r="F154" s="109"/>
      <c r="G154" s="109">
        <f t="shared" ca="1" si="5"/>
        <v>45978.757623379628</v>
      </c>
      <c r="H154" s="109"/>
      <c r="I154" s="109" t="str">
        <f>IFERROR(VLOOKUP(D154,DB!A:F,6,0),"")</f>
        <v/>
      </c>
      <c r="J154" s="109" t="str">
        <f>IFERROR(VLOOKUP(D154,DB!A:G,7,0),"")</f>
        <v/>
      </c>
      <c r="K154" s="109"/>
      <c r="L154" s="109" t="str">
        <f>IFERROR(VLOOKUP(D154,DB!A:I,9,0),"")</f>
        <v/>
      </c>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row r="192" spans="1:12">
      <c r="A192" s="109"/>
      <c r="B192" s="109"/>
      <c r="C192" s="109"/>
      <c r="D192" s="109"/>
      <c r="E192" s="109"/>
      <c r="F192" s="109"/>
      <c r="G192" s="109"/>
      <c r="H192" s="109"/>
      <c r="I192" s="109"/>
      <c r="J192" s="109"/>
      <c r="K192" s="109"/>
      <c r="L192" s="109"/>
    </row>
    <row r="193" spans="1:12">
      <c r="A193" s="109"/>
      <c r="B193" s="109"/>
      <c r="C193" s="109"/>
      <c r="D193" s="109"/>
      <c r="E193" s="109"/>
      <c r="F193" s="109"/>
      <c r="G193" s="109"/>
      <c r="H193" s="109"/>
      <c r="I193" s="109"/>
      <c r="J193" s="109"/>
      <c r="K193" s="109"/>
      <c r="L193" s="109"/>
    </row>
    <row r="194" spans="1:12">
      <c r="A194" s="109"/>
      <c r="B194" s="109"/>
      <c r="C194" s="109"/>
      <c r="D194" s="109"/>
      <c r="E194" s="109"/>
      <c r="F194" s="109"/>
      <c r="G194" s="109"/>
      <c r="H194" s="109"/>
      <c r="I194" s="109"/>
      <c r="J194" s="109"/>
      <c r="K194" s="109"/>
      <c r="L194" s="109"/>
    </row>
  </sheetData>
  <dataValidations count="2">
    <dataValidation allowBlank="1" showInputMessage="1" showErrorMessage="1" sqref="E1" xr:uid="{920C6338-E771-4DAE-8C89-92A9093EA4DE}"/>
    <dataValidation type="list" allowBlank="1" showInputMessage="1" showErrorMessage="1" sqref="E2:E1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7"/>
  <sheetViews>
    <sheetView workbookViewId="0">
      <selection activeCell="H8" sqref="H8"/>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39125</v>
      </c>
      <c r="B2" s="119" t="str">
        <f>IFERROR(VLOOKUP(D2,DB!A:K,11,0),"")</f>
        <v>R6</v>
      </c>
      <c r="C2" s="120">
        <v>4</v>
      </c>
      <c r="D2" s="119" t="s">
        <v>32023</v>
      </c>
      <c r="E2" s="109" t="s">
        <v>39021</v>
      </c>
      <c r="F2" s="121">
        <v>45978.726736111108</v>
      </c>
      <c r="G2" s="104">
        <f t="shared" ref="G2:G53" ca="1" si="0">IFERROR(NOW()-F2,"-")</f>
        <v>3.0887268520018551E-2</v>
      </c>
      <c r="H2" s="121">
        <v>45978.726736111108</v>
      </c>
      <c r="I2" s="119" t="str">
        <f>IFERROR(VLOOKUP(D2,DB!A:F,6,0),"")</f>
        <v>SCECO</v>
      </c>
      <c r="J2" s="119" t="str">
        <f>IFERROR(VLOOKUP(D2,DB!A:G,7,0),"")</f>
        <v>Vandalized+No BB Design</v>
      </c>
      <c r="K2" s="122" t="s">
        <v>39126</v>
      </c>
      <c r="L2" s="123" t="str">
        <f>IFERROR(VLOOKUP(D2,DB!A:I,9,0),"")</f>
        <v>Latis</v>
      </c>
    </row>
    <row r="3" spans="1:16382" ht="31.5" customHeight="1">
      <c r="A3" s="118"/>
      <c r="B3" s="119" t="str">
        <f>IFERROR(VLOOKUP(D3,DB!A:K,11,0),"")</f>
        <v/>
      </c>
      <c r="C3" s="120"/>
      <c r="D3" s="119"/>
      <c r="E3" s="109"/>
      <c r="F3" s="121"/>
      <c r="G3" s="104">
        <f t="shared" ca="1" si="0"/>
        <v>45978.757623379628</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45978.757623379628</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45978.757623379628</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45978.757623379628</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45978.757623379628</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45978.757623379628</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45978.757623379628</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45978.757623379628</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45978.757623379628</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45978.757623379628</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45978.757623379628</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45978.757623379628</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45978.757623379628</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45978.757623379628</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45978.757623379628</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45978.757623379628</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45978.757623379628</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45978.757623379628</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45978.757623379628</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45978.757623379628</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45978.757623379628</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45978.757623379628</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45978.757623379628</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45978.757623379628</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45978.757623379628</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45978.757623379628</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45978.757623379628</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45978.757623379628</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45978.757623379628</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45978.757623379628</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45978.757623379628</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45978.757623379628</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45978.757623379628</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45978.757623379628</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45978.757623379628</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45978.757623379628</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45978.757623379628</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45978.757623379628</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45978.757623379628</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45978.757623379628</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45978.757623379628</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45978.757623379628</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45978.757623379628</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45978.757623379628</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45978.757623379628</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45978.757623379628</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45978.757623379628</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45978.757623379628</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0"/>
        <v>45978.757623379628</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0"/>
        <v>45978.757623379628</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0"/>
        <v>45978.757623379628</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ref="G54:G87" ca="1" si="1">IFERROR(NOW()-F54,"-")</f>
        <v>45978.757623379628</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45978.757623379628</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45978.757623379628</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45978.757623379628</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45978.757623379628</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45978.757623379628</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45978.757623379628</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45978.757623379628</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45978.757623379628</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45978.757623379628</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45978.757623379628</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45978.757623379628</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45978.757623379628</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45978.757623379628</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45978.757623379628</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45978.757623379628</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45978.757623379628</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45978.757623379628</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45978.757623379628</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45978.757623379628</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45978.757623379628</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45978.757623379628</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45978.757623379628</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45978.757623379628</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45978.757623379628</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45978.757623379628</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45978.757623379628</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45978.757623379628</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45978.757623379628</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45978.757623379628</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45978.757623379628</v>
      </c>
      <c r="H84" s="121"/>
      <c r="I84" s="119" t="str">
        <f>IFERROR(VLOOKUP(D84,DB!A:F,6,0),"")</f>
        <v/>
      </c>
      <c r="J84" s="119" t="str">
        <f>IFERROR(VLOOKUP(D84,DB!A:G,7,0),"")</f>
        <v/>
      </c>
      <c r="K84" s="122"/>
      <c r="L84" s="123" t="str">
        <f>IFERROR(VLOOKUP(D84,DB!A:I,9,0),"")</f>
        <v/>
      </c>
    </row>
    <row r="85" spans="1:12" ht="31.5" customHeight="1">
      <c r="A85" s="118"/>
      <c r="B85" s="119" t="str">
        <f>IFERROR(VLOOKUP(D85,DB!A:K,11,0),"")</f>
        <v/>
      </c>
      <c r="C85" s="120"/>
      <c r="D85" s="119"/>
      <c r="E85" s="109"/>
      <c r="F85" s="121"/>
      <c r="G85" s="104">
        <f t="shared" ca="1" si="1"/>
        <v>45978.757623379628</v>
      </c>
      <c r="H85" s="121"/>
      <c r="I85" s="119" t="str">
        <f>IFERROR(VLOOKUP(D85,DB!A:F,6,0),"")</f>
        <v/>
      </c>
      <c r="J85" s="119" t="str">
        <f>IFERROR(VLOOKUP(D85,DB!A:G,7,0),"")</f>
        <v/>
      </c>
      <c r="K85" s="122"/>
      <c r="L85" s="123" t="str">
        <f>IFERROR(VLOOKUP(D85,DB!A:I,9,0),"")</f>
        <v/>
      </c>
    </row>
    <row r="86" spans="1:12" ht="31.5" customHeight="1">
      <c r="A86" s="118"/>
      <c r="B86" s="119" t="str">
        <f>IFERROR(VLOOKUP(D86,DB!A:K,11,0),"")</f>
        <v/>
      </c>
      <c r="C86" s="120"/>
      <c r="D86" s="119"/>
      <c r="E86" s="109"/>
      <c r="F86" s="121"/>
      <c r="G86" s="104">
        <f t="shared" ca="1" si="1"/>
        <v>45978.757623379628</v>
      </c>
      <c r="H86" s="121"/>
      <c r="I86" s="119" t="str">
        <f>IFERROR(VLOOKUP(D86,DB!A:F,6,0),"")</f>
        <v/>
      </c>
      <c r="J86" s="119" t="str">
        <f>IFERROR(VLOOKUP(D86,DB!A:G,7,0),"")</f>
        <v/>
      </c>
      <c r="K86" s="122"/>
      <c r="L86" s="123" t="str">
        <f>IFERROR(VLOOKUP(D86,DB!A:I,9,0),"")</f>
        <v/>
      </c>
    </row>
    <row r="87" spans="1:12" ht="31.5" customHeight="1">
      <c r="A87" s="118"/>
      <c r="B87" s="119" t="str">
        <f>IFERROR(VLOOKUP(D87,DB!A:K,11,0),"")</f>
        <v/>
      </c>
      <c r="C87" s="120"/>
      <c r="D87" s="119"/>
      <c r="E87" s="109"/>
      <c r="F87" s="121"/>
      <c r="G87" s="104">
        <f t="shared" ca="1" si="1"/>
        <v>45978.757623379628</v>
      </c>
      <c r="H87" s="121"/>
      <c r="I87" s="119" t="str">
        <f>IFERROR(VLOOKUP(D87,DB!A:F,6,0),"")</f>
        <v/>
      </c>
      <c r="J87" s="119" t="str">
        <f>IFERROR(VLOOKUP(D87,DB!A:G,7,0),"")</f>
        <v/>
      </c>
      <c r="K87" s="122"/>
      <c r="L87" s="123" t="str">
        <f>IFERROR(VLOOKUP(D87,DB!A:I,9,0),"")</f>
        <v/>
      </c>
    </row>
  </sheetData>
  <dataValidations count="2">
    <dataValidation allowBlank="1" showInputMessage="1" showErrorMessage="1" sqref="E1" xr:uid="{9E1BC488-8814-4F8A-8DBE-742B3278AB71}"/>
    <dataValidation type="list" allowBlank="1" showInputMessage="1" showErrorMessage="1" sqref="E2:E8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2025-11-17T15:13:00Z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