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43" documentId="13_ncr:1_{F6CB121F-512D-4AA6-A0C1-0FB36C537598}" xr6:coauthVersionLast="47" xr6:coauthVersionMax="47" xr10:uidLastSave="{E93C8AFE-490F-4267-B304-C9D9C4D67F3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<sst xmlns="http://schemas.openxmlformats.org/spreadsheetml/2006/main" count="180299" uniqueCount="39133">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</sst>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303.41102974537353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3.9131597222876735E-2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9.3715277762385085E-4</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45966.3594556713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45966.3594556713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45966.3594556713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45966.3594556713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45966.3594556713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45966.3594556713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45966.3594556713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45966.3594556713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45966.3594556713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45966.3594556713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45966.3594556713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45966.3594556713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45966.3594556713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45966.3594556713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45966.3594556713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45966.3594556713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45966.3594556713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45966.3594556713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45966.3594556713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45966.3594556713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45966.3594556713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45966.3594556713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45966.3594556713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45966.3594556713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45966.3594556713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45966.3594556713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45966.3594556713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45966.3594556713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45966.3594556713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45966.3594556713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45966.3594556713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45966.3594556713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45966.3594556713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45966.3594556713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45966.3594556713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45966.3594556713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45966.3594556713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45966.3594556713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45966.3594556713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45966.3594556713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45966.3594556713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45966.3594556713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45966.3594556713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45966.3594556713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45966.3594556713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45966.3594556713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45966.3594556713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45966.3594556713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45966.3594556713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45966.3594556713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45966.3594556713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45966.3594556713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45966.3594556713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45966.3594556713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45966.3594556713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45966.3594556713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45966.3594556713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45966.3594556713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45966.3594556713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45966.3594556713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45966.3594556713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45966.3594556713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45966.3594556713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45966.3594556713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45966.3594556713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45966.3594556713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45966.3594556713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45966.3594556713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45966.3594556713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45966.3594556713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45966.3594556713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45966.3594556713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45966.3594556713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45966.3594556713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45966.3594556713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45966.3594556713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45966.3594556713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45966.3594556713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45966.3594556713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45966.3594556713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45966.3594556713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45966.3594556713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45966.3594556713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45966.3594556713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45966.3594556713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45966.3594556713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45966.3594556713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45966.3594556713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45966.3594556713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45966.3594556713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45966.3594556713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45966.3594556713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D12" sqref="D12"/>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141.35961770833819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7.6173723379688454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9.3518171299365349E-2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5.7187152779079042E-2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45966.3594556713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45966.3594556713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45966.3594556713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45966.3594556713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45966.3594556713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45966.3594556713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45966.3594556713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45966.3594556713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45966.3594556713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45966.3594556713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45966.3594556713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45966.3594556713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45966.3594556713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45966.3594556713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45966.3594556713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45966.3594556713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45966.3594556713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45966.3594556713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45966.3594556713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45966.3594556713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45966.3594556713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45966.3594556713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45966.3594556713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45966.3594556713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45966.3594556713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45966.3594556713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45966.3594556713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45966.3594556713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45966.3594556713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45966.3594556713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45966.3594556713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45966.3594556713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45966.3594556713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45966.3594556713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45966.3594556713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45966.3594556713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45966.3594556713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45966.3594556713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45966.3594556713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45966.3594556713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45966.3594556713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45966.3594556713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45966.3594556713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45966.3594556713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45966.3594556713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45966.3594556713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45966.3594556713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45966.3594556713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45966.3594556713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45966.3594556713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45966.3594556713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45966.3594556713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45966.3594556713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45966.3594556713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45966.3594556713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45966.3594556713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45966.3594556713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45966.3594556713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45966.3594556713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45966.3594556713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45966.3594556713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45966.3594556713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45966.3594556713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45966.3594556713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45966.3594556713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45966.3594556713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45966.3594556713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45966.3594556713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45966.3594556713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45966.3594556713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45966.3594556713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45966.3594556713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45966.3594556713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45966.3594556713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45966.3594556713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45966.3594556713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45966.3594556713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45966.3594556713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45966.3594556713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45966.3594556713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45966.3594556713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45966.3594556713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45966.3594556713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45966.3594556713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45966.3594556713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45966.3594556713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45966.3594556713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45966.3594556713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45966.3594556713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45966.3594556713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45966.3594556713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45966.3594556713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45966.3594556713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45966.3594556713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45966.3594556713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45966.3594556713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45966.3594556713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45966.3594556713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45966.3594556713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45966.3594556713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45966.3594556713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45966.3594556713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45966.3594556713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45966.3594556713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45966.3594556713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45966.3594556713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25248</v>
      </c>
      <c r="E2" s="18"/>
      <c r="F2" s="20"/>
      <c r="G2" s="21">
        <f t="shared" ref="G2:G26" ca="1" si="0">IFERROR(NOW()-F2,"-")</f>
        <v>45966.3594556713</v>
      </c>
      <c r="H2" s="22"/>
      <c r="I2" s="19" t="str">
        <f>IFERROR(VLOOKUP(D2,DB!A:F,6,0),"")</f>
        <v>SCECO</v>
      </c>
      <c r="J2" s="18" t="str">
        <f>IFERROR(VLOOKUP(D2,DB!A:G,7,0),"")</f>
        <v>Good</v>
      </c>
      <c r="K2" s="46"/>
      <c r="L2" s="23" t="str">
        <f>IFERROR(VLOOKUP(D2,DB!A:I,9,0),"")</f>
        <v>Latis</v>
      </c>
    </row>
    <row r="3" spans="1:13" ht="15" customHeight="1">
      <c r="A3" s="19"/>
      <c r="B3" s="62" t="str">
        <f>IFERROR(VLOOKUP(D3,DB!A:K,11,0),"")</f>
        <v/>
      </c>
      <c r="C3" s="18"/>
      <c r="D3"/>
      <c r="E3" s="18"/>
      <c r="F3" s="20"/>
      <c r="G3" s="21">
        <f t="shared" ca="1" si="0"/>
        <v>45966.3594556713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45966.3594556713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45966.3594556713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45966.3594556713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45966.3594556713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45966.3594556713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45966.3594556713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45966.3594556713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45966.3594556713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45966.3594556713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45966.3594556713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45966.3594556713</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45966.3594556713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45966.3594556713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45966.3594556713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45966.3594556713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45966.3594556713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45966.3594556713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45966.3594556713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45966.3594556713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45966.3594556713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45966.3594556713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45966.3594556713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45966.3594556713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45966.3594556713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45966.3594556713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45966.3594556713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45966.3594556713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45966.3594556713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45966.3594556713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45966.3594556713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45966.3594556713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45966.3594556713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45966.3594556713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45966.3594556713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45966.3594556713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45966.3594556713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45966.3594556713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45966.3594556713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45966.3594556713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45966.3594556713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45966.3594556713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45966.3594556713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45966.3594556713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45966.3594556713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45966.3594556713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45966.3594556713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45966.3594556713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45966.3594556713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45966.3594556713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45966.3594556713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45966.3594556713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45966.3594556713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45966.3594556713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45966.3594556713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45966.3594556713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45966.3594556713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45966.3594556713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45966.3594556713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45966.3594556713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45966.3594556713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45966.3594556713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45966.3594556713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45966.3594556713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45966.3594556713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45966.3594556713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45966.3594556713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45966.3594556713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45966.3594556713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45966.3594556713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45966.3594556713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45966.3594556713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45966.3594556713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45966.3594556713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45966.3594556713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45966.3594556713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45966.3594556713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45966.3594556713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45966.3594556713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45966.3594556713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45966.3594556713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45966.3594556713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45966.3594556713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45966.3594556713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45966.3594556713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45966.3594556713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45966.3594556713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45966.3594556713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45966.3594556713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45966.3594556713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45966.3594556713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45966.3594556713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45966.3594556713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45966.3594556713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45966.3594556713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45966.3594556713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45966.3594556713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45966.3594556713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45966.3594556713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45966.3594556713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45966.3594556713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45966.3594556713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45966.3594556713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45966.3594556713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45966.3594556713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45966.3594556713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45966.3594556713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45966.3594556713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45966.3594556713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45966.3594556713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45966.3594556713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45966.3594556713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45966.3594556713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45966.3594556713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45966.3594556713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45966.3594556713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45966.3594556713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45966.3594556713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45966.3594556713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45966.3594556713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45966.3594556713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45966.3594556713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45966.3594556713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45966.3594556713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45966.3594556713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45966.3594556713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45966.3594556713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45966.3594556713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45966.3594556713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45966.3594556713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45966.3594556713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45966.3594556713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45966.3594556713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45966.3594556713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45966.3594556713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45966.3594556713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45966.3594556713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45966.3594556713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45966.3594556713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45966.3594556713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45966.3594556713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45966.3594556713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45966.3594556713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45966.3594556713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45966.3594556713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45966.3594556713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45966.3594556713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45966.3594556713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45966.3594556713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45966.3594556713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45966.3594556713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45966.3594556713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45966.3594556713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45966.3594556713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45966.3594556713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45966.3594556713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45966.3594556713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45966.3594556713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45966.3594556713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45966.3594556713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45966.3594556713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45966.3594556713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45966.3594556713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45966.3594556713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45966.3594556713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45966.3594556713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45966.3594556713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45966.3594556713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45966.3594556713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45966.3594556713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45966.3594556713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45966.3594556713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45966.3594556713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45966.3594556713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45966.3594556713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45966.3594556713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45966.3594556713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45966.3594556713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45966.3594556713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45966.3594556713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45966.3594556713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45966.3594556713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45966.3594556713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45966.3594556713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45966.3594556713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45966.3594556713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45966.3594556713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45966.3594556713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45966.3594556713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45966.3594556713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45966.3594556713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45966.3594556713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45966.3594556713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45966.3594556713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45966.3594556713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45966.3594556713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45966.3594556713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45966.3594556713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45966.3594556713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45966.3594556713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45966.3594556713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45966.3594556713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45966.3594556713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45966.3594556713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45966.3594556713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45966.3594556713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45966.3594556713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45966.3594556713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45966.3594556713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45966.3594556713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45966.3594556713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45966.3594556713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45966.3594556713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45966.3594556713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45966.3594556713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45966.3594556713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45966.3594556713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45966.3594556713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45966.3594556713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45966.3594556713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45966.3594556713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45966.3594556713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45966.3594556713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45966.3594556713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45966.3594556713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45966.3594556713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45966.3594556713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45966.3594556713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45966.3594556713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45966.3594556713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45966.3594556713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45966.3594556713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45966.3594556713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45966.3594556713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45966.3594556713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45966.3594556713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45966.3594556713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45966.3594556713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45966.3594556713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45966.3594556713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45966.3594556713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45966.3594556713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45966.3594556713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45966.3594556713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45966.3594556713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45966.3594556713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45966.3594556713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45966.3594556713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45966.3594556713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45966.3594556713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45966.3594556713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45966.3594556713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45966.3594556713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45966.3594556713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45966.3594556713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45966.3594556713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45966.3594556713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45966.3594556713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45966.3594556713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45966.3594556713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45966.3594556713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45966.3594556713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45966.3594556713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45966.3594556713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45966.3594556713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45966.3594556713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45966.3594556713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45966.3594556713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45966.3594556713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45966.3594556713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45966.3594556713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45966.3594556713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45966.3594556713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45966.3594556713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45966.3594556713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45966.3594556713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45966.3594556713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45966.3594556713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45966.3594556713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45966.3594556713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45966.3594556713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45966.3594556713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45966.3594556713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45966.3594556713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45966.3594556713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45966.3594556713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45966.3594556713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45966.3594556713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45966.3594556713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45966.3594556713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45966.3594556713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45966.3594556713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45966.3594556713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45966.3594556713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45966.3594556713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45966.3594556713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45966.3594556713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45966.3594556713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45966.3594556713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45966.3594556713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45966.3594556713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45966.3594556713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45966.3594556713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45966.3594556713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45966.3594556713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45966.3594556713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45966.3594556713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45966.3594556713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45966.3594556713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45966.3594556713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45966.3594556713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45966.3594556713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45966.3594556713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45966.3594556713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45966.3594556713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45966.3594556713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45966.3594556713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45966.3594556713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45966.3594556713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45966.3594556713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45966.3594556713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45966.3594556713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45966.3594556713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45966.3594556713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45966.3594556713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45966.3594556713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45966.3594556713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45966.3594556713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45966.3594556713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45966.3594556713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45966.3594556713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45966.3594556713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45966.3594556713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45966.3594556713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45966.3594556713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45966.3594556713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45966.3594556713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45966.3594556713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45966.3594556713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45966.3594556713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45966.3594556713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45966.3594556713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45966.3594556713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45966.3594556713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45966.3594556713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45966.3594556713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45966.3594556713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45966.3594556713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45966.3594556713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45966.3594556713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45966.3594556713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45966.3594556713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45966.3594556713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45966.3594556713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45966.3594556713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45966.3594556713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45966.3594556713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45966.3594556713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45966.3594556713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45966.3594556713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45966.3594556713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45966.3594556713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45966.3594556713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45966.3594556713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45966.3594556713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45966.3594556713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45966.3594556713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45966.3594556713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45966.3594556713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45966.3594556713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45966.3594556713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45966.3594556713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45966.3594556713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45966.3594556713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45966.3594556713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45966.3594556713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45966.3594556713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45966.3594556713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45966.3594556713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45966.3594556713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45966.3594556713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45966.3594556713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45966.3594556713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45966.3594556713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45966.3594556713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45966.3594556713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45966.3594556713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45966.3594556713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45966.3594556713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45966.3594556713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45966.3594556713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45966.3594556713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45966.3594556713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45966.3594556713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45966.3594556713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45966.3594556713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45966.3594556713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45966.3594556713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45966.3594556713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45966.3594556713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45966.3594556713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45966.3594556713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45966.3594556713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45966.3594556713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45966.3594556713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45966.3594556713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45966.3594556713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45966.3594556713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45966.3594556713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45966.3594556713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45966.3594556713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45966.3594556713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45966.3594556713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45966.3594556713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45966.3594556713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45966.3594556713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45966.3594556713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45966.3594556713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45966.3594556713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45966.3594556713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45966.3594556713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45966.3594556713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45966.3594556713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45966.3594556713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45966.3594556713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45966.3594556713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45966.3594556713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45966.3594556713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45966.3594556713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45966.3594556713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45966.3594556713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45966.3594556713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45966.3594556713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45966.3594556713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45966.3594556713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45966.3594556713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45966.3594556713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45966.3594556713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45966.3594556713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45966.3594556713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45966.3594556713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45966.3594556713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45966.3594556713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45966.3594556713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45966.3594556713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45966.3594556713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45966.3594556713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45966.3594556713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45966.3594556713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45966.3594556713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45966.3594556713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45966.3594556713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45966.3594556713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45966.3594556713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45966.3594556713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45966.3594556713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45966.3594556713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45966.3594556713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45966.3594556713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45966.3594556713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45966.3594556713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45966.3594556713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45966.3594556713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45966.3594556713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45966.3594556713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45966.3594556713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45966.3594556713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45966.3594556713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45966.3594556713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45966.3594556713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45966.3594556713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45966.3594556713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45966.3594556713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45966.3594556713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45966.3594556713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45966.3594556713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45966.3594556713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45966.3594556713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45966.3594556713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45966.3594556713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45966.3594556713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45966.3594556713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45966.3594556713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45966.3594556713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45966.3594556713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45966.3594556713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45966.3594556713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45966.3594556713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45966.3594556713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45966.3594556713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45966.3594556713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45966.3594556713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45966.3594556713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45966.3594556713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45966.3594556713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45966.3594556713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45966.3594556713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45966.3594556713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45966.3594556713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45966.3594556713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45966.3594556713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45966.3594556713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45966.3594556713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45966.3594556713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45966.3594556713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45966.3594556713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45966.3594556713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45966.3594556713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45966.3594556713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45966.3594556713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45966.3594556713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45966.3594556713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45966.3594556713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45966.3594556713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45966.3594556713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45966.3594556713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45966.3594556713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45966.3594556713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45966.3594556713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45966.3594556713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45966.3594556713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45966.3594556713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45966.3594556713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45966.3594556713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45966.3594556713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45966.3594556713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45966.3594556713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45966.3594556713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45966.3594556713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45966.3594556713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45966.3594556713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45966.3594556713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45966.3594556713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45966.3594556713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45966.3594556713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45966.3594556713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45966.3594556713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45966.3594556713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45966.3594556713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45966.3594556713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45966.3594556713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45966.3594556713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45966.3594556713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45966.3594556713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45966.3594556713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45966.3594556713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45966.3594556713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45966.3594556713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45966.3594556713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45966.3594556713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45966.3594556713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45966.3594556713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45966.3594556713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45966.3594556713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45966.3594556713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45966.3594556713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45966.3594556713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45966.3594556713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45966.3594556713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45966.3594556713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45966.3594556713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45966.3594556713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45966.3594556713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45966.3594556713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45966.3594556713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45966.3594556713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45966.3594556713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45966.3594556713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45966.3594556713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45966.3594556713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45966.3594556713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45966.3594556713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45966.3594556713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45966.3594556713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45966.3594556713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45966.3594556713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45966.3594556713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45966.3594556713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45966.3594556713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45966.3594556713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45966.3594556713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45966.3594556713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45966.3594556713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45966.3594556713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45966.3594556713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45966.3594556713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45966.3594556713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45966.3594556713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45966.3594556713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45966.3594556713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45966.3594556713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45966.3594556713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45966.3594556713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45966.3594556713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45966.3594556713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45966.3594556713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45966.3594556713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45966.3594556713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45966.3594556713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45966.3594556713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45966.3594556713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45966.3594556713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45966.3594556713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45966.3594556713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45966.3594556713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45966.3594556713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45966.3594556713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45966.3594556713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45966.3594556713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45966.3594556713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45966.3594556713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45966.3594556713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45966.3594556713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45966.3594556713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45966.3594556713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45966.3594556713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45966.3594556713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45966.3594556713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45966.3594556713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45966.3594556713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45966.3594556713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45966.3594556713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45966.3594556713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45966.3594556713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45966.3594556713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45966.3594556713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45966.3594556713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45966.3594556713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45966.3594556713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45966.3594556713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45966.3594556713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45966.3594556713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45966.3594556713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45966.3594556713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45966.3594556713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45966.3594556713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45966.3594556713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45966.3594556713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45966.3594556713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45966.3594556713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45966.3594556713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45966.3594556713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45966.3594556713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45966.3594556713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45966.3594556713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45966.3594556713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45966.3594556713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45966.3594556713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45966.3594556713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45966.3594556713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45966.3594556713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45966.3594556713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45966.3594556713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45966.3594556713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45966.3594556713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45966.3594556713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45966.3594556713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45966.3594556713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45966.3594556713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45966.3594556713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45966.3594556713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45966.3594556713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45966.3594556713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45966.3594556713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45966.3594556713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45966.3594556713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45966.3594556713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45966.3594556713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45966.3594556713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45966.3594556713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45966.3594556713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45966.3594556713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45966.3594556713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45966.3594556713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45966.3594556713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45966.3594556713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45966.3594556713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45966.3594556713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45966.3594556713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45966.3594556713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45966.3594556713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45966.3594556713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45966.3594556713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45966.3594556713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45966.3594556713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45966.3594556713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45966.3594556713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45966.3594556713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45966.3594556713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45966.3594556713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45966.3594556713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45966.3594556713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45966.3594556713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45966.3594556713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45966.3594556713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45966.3594556713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45966.3594556713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45966.3594556713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45966.3594556713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45966.3594556713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45966.3594556713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45966.3594556713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45966.3594556713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45966.3594556713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45966.3594556713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45966.3594556713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45966.3594556713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45966.3594556713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45966.3594556713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45966.3594556713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45966.3594556713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45966.3594556713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45966.3594556713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45966.3594556713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45966.3594556713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45966.3594556713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45966.3594556713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45966.3594556713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45966.3594556713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45966.3594556713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45966.3594556713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45966.3594556713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45966.3594556713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45966.3594556713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45966.3594556713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45966.3594556713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45966.3594556713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45966.3594556713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45966.3594556713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45966.3594556713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45966.3594556713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45966.3594556713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45966.3594556713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45966.3594556713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45966.3594556713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45966.3594556713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45966.3594556713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45966.3594556713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45966.3594556713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45966.3594556713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45966.3594556713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45966.3594556713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45966.3594556713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45966.3594556713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45966.3594556713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45966.3594556713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45966.3594556713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45966.3594556713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45966.3594556713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45966.3594556713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45966.3594556713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45966.3594556713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45966.3594556713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45966.3594556713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45966.3594556713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45966.3594556713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45966.3594556713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45966.3594556713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45966.3594556713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45966.3594556713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45966.3594556713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45966.3594556713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45966.3594556713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45966.3594556713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45966.3594556713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45966.3594556713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45966.3594556713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45966.3594556713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45966.3594556713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45966.3594556713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45966.3594556713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45966.3594556713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45966.3594556713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45966.3594556713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45966.3594556713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45966.3594556713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45966.3594556713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45966.3594556713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45966.3594556713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45966.3594556713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45966.3594556713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45966.3594556713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45966.3594556713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45966.3594556713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45966.3594556713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45966.3594556713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45966.3594556713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45966.3594556713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45966.3594556713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45966.3594556713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45966.3594556713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45966.3594556713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45966.3594556713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45966.3594556713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45966.3594556713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45966.3594556713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45966.3594556713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45966.3594556713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45966.3594556713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45966.3594556713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45966.3594556713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45966.3594556713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45966.3594556713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45966.3594556713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45966.3594556713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45966.3594556713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45966.3594556713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45966.3594556713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45966.3594556713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45966.3594556713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45966.3594556713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45966.3594556713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45966.3594556713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45966.3594556713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45966.3594556713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45966.3594556713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45966.3594556713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45966.3594556713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45966.3594556713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45966.3594556713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45966.3594556713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45966.3594556713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45966.3594556713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45966.3594556713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45966.3594556713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45966.3594556713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45966.3594556713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45966.3594556713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45966.3594556713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45966.3594556713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45966.3594556713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45966.3594556713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45966.3594556713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45966.3594556713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45966.3594556713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45966.3594556713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45966.3594556713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45966.3594556713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45966.3594556713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45966.3594556713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45966.3594556713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45966.3594556713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45966.3594556713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45966.3594556713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45966.3594556713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45966.3594556713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45966.3594556713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45966.3594556713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45966.3594556713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45966.3594556713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45966.3594556713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45966.3594556713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45966.3594556713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45966.3594556713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45966.3594556713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45966.3594556713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45966.3594556713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45966.3594556713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45966.3594556713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45966.3594556713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45966.3594556713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45966.3594556713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45966.3594556713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45966.3594556713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45966.3594556713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45966.3594556713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45966.3594556713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45966.3594556713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45966.3594556713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45966.3594556713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45966.3594556713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45966.3594556713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45966.3594556713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45966.3594556713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45966.3594556713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45966.3594556713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45966.3594556713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45966.3594556713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45966.3594556713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45966.3594556713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45966.3594556713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45966.3594556713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45966.3594556713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45966.3594556713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45966.3594556713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45966.3594556713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45966.3594556713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45966.3594556713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45966.3594556713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45966.3594556713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45966.3594556713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45966.3594556713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45966.3594556713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45966.3594556713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45966.3594556713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45966.3594556713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45966.3594556713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45966.3594556713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45966.3594556713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45966.3594556713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45966.3594556713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45966.3594556713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45966.3594556713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45966.3594556713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45966.3594556713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45966.3594556713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45966.3594556713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45966.3594556713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45966.3594556713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45966.3594556713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45966.3594556713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45966.3594556713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45966.3594556713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45966.3594556713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45966.3594556713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45966.3594556713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45966.3594556713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45966.3594556713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45966.3594556713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45966.3594556713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45966.3594556713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45966.3594556713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45966.3594556713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45966.3594556713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45966.3594556713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45966.3594556713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45966.3594556713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45966.3594556713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45966.3594556713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45966.3594556713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45966.3594556713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45966.3594556713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45966.3594556713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45966.3594556713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45966.3594556713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45966.3594556713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45966.3594556713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45966.3594556713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45966.3594556713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45966.3594556713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45966.3594556713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45966.3594556713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45966.3594556713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45966.3594556713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45966.3594556713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45966.3594556713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45966.3594556713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45966.3594556713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45966.3594556713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45966.3594556713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45966.3594556713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45966.3594556713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45966.3594556713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45966.3594556713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45966.3594556713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45966.3594556713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45966.3594556713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45966.3594556713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45966.3594556713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45966.3594556713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45966.3594556713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45966.3594556713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45966.3594556713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45966.3594556713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45966.3594556713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45966.3594556713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45966.3594556713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45966.3594556713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45966.3594556713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45966.3594556713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45966.3594556713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45966.3594556713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45966.3594556713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45966.3594556713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45966.3594556713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45966.3594556713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45966.3594556713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45966.3594556713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45966.3594556713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45966.3594556713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45966.3594556713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45966.3594556713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45966.3594556713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45966.3594556713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45966.3594556713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45966.3594556713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45966.3594556713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45966.3594556713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45966.3594556713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45966.3594556713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45966.3594556713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45966.3594556713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45966.3594556713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45966.3594556713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45966.3594556713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45966.3594556713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45966.3594556713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45966.3594556713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45966.3594556713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45966.3594556713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45966.3594556713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45966.3594556713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45966.3594556713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45966.3594556713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45966.3594556713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45966.3594556713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45966.3594556713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45966.3594556713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45966.3594556713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45966.3594556713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45966.3594556713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45966.3594556713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45966.3594556713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45966.3594556713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45966.3594556713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45966.3594556713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45966.3594556713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45966.3594556713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45966.3594556713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45966.3594556713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45966.3594556713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45966.3594556713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45966.3594556713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45966.3594556713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45966.3594556713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45966.3594556713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45966.3594556713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45966.3594556713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45966.3594556713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45966.3594556713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45966.3594556713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45966.3594556713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45966.3594556713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45966.3594556713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45966.3594556713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45966.3594556713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45966.3594556713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45966.3594556713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45966.3594556713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45966.3594556713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45966.3594556713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45966.3594556713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45966.3594556713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45966.3594556713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45966.3594556713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45966.3594556713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45966.3594556713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45966.3594556713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45966.3594556713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45966.3594556713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45966.3594556713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45966.3594556713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45966.3594556713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45966.3594556713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45966.3594556713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45966.3594556713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45966.3594556713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45966.3594556713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45966.3594556713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45966.3594556713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45966.3594556713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45966.3594556713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45966.3594556713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262.87873807870346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2</v>
      </c>
      <c r="D3" s="93" t="s">
        <v>36595</v>
      </c>
      <c r="E3" s="97" t="s">
        <v>39021</v>
      </c>
      <c r="F3" s="98">
        <v>45966.332453703704</v>
      </c>
      <c r="G3" s="99">
        <f ca="1">IFERROR(NOW()-F3,"")</f>
        <v>2.7001967595424503E-2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45966.3594556713</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45966.3594556713</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3.7360763890319504E-2</v>
      </c>
      <c r="H6" s="98">
        <v>45966.313194444447</v>
      </c>
      <c r="I6" s="98" t="str">
        <f>IFERROR(VLOOKUP(D6,DB!A:F,6,0),"")</f>
        <v>SCECO</v>
      </c>
      <c r="J6" s="98" t="str">
        <f>IFERROR(VLOOKUP(D6,DB!A:G,7,0),"")</f>
        <v>Dead</v>
      </c>
      <c r="K6" s="100" t="s">
        <v>39123</v>
      </c>
      <c r="L6" s="93" t="str">
        <f>IFERROR(VLOOKUP(D6,DB!A:I,9,0),"")</f>
        <v>Latis</v>
      </c>
    </row>
    <row r="7" spans="1:16" ht="15" customHeight="1">
      <c r="A7" s="118"/>
      <c r="B7" s="118" t="str">
        <f>IFERROR(VLOOKUP(D7,DB!A:K,11,0),"")</f>
        <v/>
      </c>
      <c r="C7" s="119"/>
      <c r="D7" s="93"/>
      <c r="E7" s="97"/>
      <c r="F7" s="122"/>
      <c r="G7" s="123">
        <f ca="1">IFERROR(NOW()-F7,"")</f>
        <v>45966.3594556713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45966.3594556713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45966.3594556713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45966.3594556713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45966.3594556713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45966.3594556713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45966.3594556713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45966.3594556713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45966.3594556713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45966.3594556713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45966.3594556713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45966.3594556713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45966.3594556713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45966.3594556713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45966.3594556713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45966.3594556713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45966.3594556713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45966.3594556713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45966.3594556713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45966.3594556713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45966.3594556713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45966.3594556713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45966.3594556713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45966.3594556713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45966.3594556713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45966.3594556713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45966.3594556713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45966.3594556713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45966.3594556713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45966.3594556713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45966.3594556713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45966.3594556713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45966.3594556713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45966.3594556713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45966.3594556713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45966.3594556713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45966.3594556713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45966.3594556713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45966.3594556713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45966.3594556713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45966.3594556713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45966.3594556713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45966.3594556713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45966.3594556713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45966.3594556713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45966.3594556713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45966.3594556713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45966.3594556713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45966.3594556713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45966.3594556713</v>
      </c>
      <c r="H56" s="122"/>
      <c r="I56" s="118" t="str">
        <f>IFERROR(VLOOKUP(D56,DB!A:F,6,0),"")</f>
        <v/>
      </c>
      <c r="J56" s="118" t="str">
        <f>IFERROR(VLOOKUP(D56,DB!A:G,7,0),"")</f>
        <v/>
      </c>
      <c r="K56" s="124"/>
      <c r="L56" s="120" t="str">
        <f>IFERROR(VLOOKUP(D56,DB!A:I,9,0),"")</f>
        <v/>
      </c>
    </row>
    <row r="57" spans="1:12" ht="15" customHeight="1">
      <c r="A57" s="125"/>
      <c r="B57" s="125" t="str">
        <f>IFERROR(VLOOKUP(D57,DB!A:K,11,0),"")</f>
        <v/>
      </c>
      <c r="C57" s="126"/>
      <c r="D57" s="127"/>
      <c r="E57" s="128"/>
      <c r="F57" s="129"/>
      <c r="G57" s="130">
        <f ca="1">IFERROR(NOW()-F57,"")</f>
        <v>45966.3594556713</v>
      </c>
      <c r="H57" s="129"/>
      <c r="I57" s="125" t="str">
        <f>IFERROR(VLOOKUP(D57,DB!A:F,6,0),"")</f>
        <v/>
      </c>
      <c r="J57" s="125" t="str">
        <f>IFERROR(VLOOKUP(D57,DB!A:G,7,0),"")</f>
        <v/>
      </c>
      <c r="K57" s="131"/>
      <c r="L57" s="127" t="str">
        <f>IFERROR(VLOOKUP(D57,DB!A:I,9,0),"")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74.527395486111345</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39104</v>
      </c>
      <c r="F3" s="38">
        <v>45926.188877314817</v>
      </c>
      <c r="G3" s="143">
        <f t="shared" ref="G3" ca="1" si="0">IFERROR(NOW()-F3,"")</f>
        <v>40.17057835648302</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39104</v>
      </c>
      <c r="F4" s="152">
        <v>45948.661111111112</v>
      </c>
      <c r="G4" s="153">
        <f ca="1">IFERROR(NOW()-F4,"")</f>
        <v>17.698344560187252</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34342</v>
      </c>
      <c r="E5" s="151" t="s">
        <v>39021</v>
      </c>
      <c r="F5" s="152">
        <v>45966.346053240741</v>
      </c>
      <c r="G5" s="153">
        <f ca="1">IFERROR(NOW()-F5,"")</f>
        <v>1.3402430558926426E-2</v>
      </c>
      <c r="H5" s="152">
        <v>45966.340416666666</v>
      </c>
      <c r="I5" s="151" t="str">
        <f>IFERROR(VLOOKUP(D5,DB!A:F,6,0),"")</f>
        <v>Generator-SG</v>
      </c>
      <c r="J5" s="151" t="str">
        <f>IFERROR(VLOOKUP(D5,DB!A:G,7,0),"")</f>
        <v>Vandalized</v>
      </c>
      <c r="K5" s="151" t="s">
        <v>39132</v>
      </c>
      <c r="L5" s="151" t="str">
        <f>IFERROR(VLOOKUP(D5,DB!A:I,9,0),"")</f>
        <v>Latis</v>
      </c>
    </row>
    <row r="6" spans="1:13" ht="15">
      <c r="A6" s="151"/>
      <c r="B6" s="151" t="str">
        <f>IFERROR(VLOOKUP(D6,DB!A:K,11,0),"")</f>
        <v/>
      </c>
      <c r="C6" s="151"/>
      <c r="D6" s="151"/>
      <c r="E6" s="151"/>
      <c r="F6" s="152"/>
      <c r="G6" s="153">
        <f ca="1">IFERROR(NOW()-F6,"")</f>
        <v>45966.3594556713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45966.3594556713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45966.3594556713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45966.3594556713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45966.3594556713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45966.3594556713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45966.3594556713</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45966.3594556713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45966.3594556713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45966.3594556713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45966.3594556713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45966.3594556713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45966.3594556713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45966.3594556713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45966.3594556713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45966.3594556713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45966.3594556713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45966.3594556713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45966.3594556713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45966.3594556713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45966.3594556713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45966.3594556713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45966.3594556713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45966.3594556713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45966.3594556713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45966.3594556713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45966.3594556713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45966.3594556713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45966.3594556713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45966.3594556713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45966.3594556713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45966.3594556713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45966.3594556713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45966.3594556713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45966.3594556713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45966.3594556713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45966.3594556713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45966.3594556713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45966.3594556713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45966.3594556713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45966.3594556713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45966.3594556713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45966.3594556713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45966.3594556713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45966.3594556713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45966.3594556713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45966.3594556713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45966.3594556713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45966.3594556713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45966.3594556713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45966.3594556713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45966.3594556713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45966.3594556713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45966.3594556713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45966.3594556713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45966.3594556713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45966.3594556713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45966.3594556713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45966.3594556713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45966.3594556713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45966.3594556713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45966.3594556713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45966.3594556713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45966.3594556713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45966.3594556713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45966.3594556713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45966.3594556713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45966.3594556713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45966.3594556713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45966.3594556713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45966.3594556713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45966.3594556713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45966.3594556713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45966.3594556713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45966.3594556713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45966.3594556713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45966.3594556713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45966.3594556713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45966.3594556713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45966.3594556713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45966.3594556713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45966.3594556713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45966.3594556713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45966.3594556713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45966.3594556713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45966.3594556713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45966.3594556713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45966.3594556713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45966.3594556713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45966.3594556713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45966.3594556713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45966.3594556713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45966.3594556713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45966.3594556713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45966.3594556713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45966.3594556713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45966.3594556713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45966.3594556713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45966.3594556713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45966.3594556713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45966.3594556713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45966.3594556713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45966.3594556713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45966.3594556713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45966.3594556713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45966.3594556713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45966.3594556713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45966.3594556713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45966.3594556713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45966.3594556713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45966.3594556713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45966.3594556713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45966.3594556713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45966.3594556713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45966.3594556713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45966.3594556713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45966.3594556713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45966.3594556713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45966.3594556713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45966.3594556713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45966.3594556713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45966.3594556713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45966.3594556713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45966.3594556713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45966.3594556713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45966.3594556713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45966.3594556713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45966.3594556713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45966.3594556713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45966.3594556713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45966.3594556713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45966.3594556713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45966.3594556713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45966.3594556713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45966.3594556713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45966.3594556713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45966.3594556713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45966.3594556713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45966.3594556713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45966.3594556713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45966.3594556713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45966.3594556713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45966.3594556713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45966.3594556713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45966.3594556713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45966.3594556713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45966.3594556713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45966.3594556713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45966.3594556713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45966.3594556713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45966.3594556713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45966.3594556713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45966.3594556713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45966.3594556713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45966.3594556713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45966.3594556713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45966.3594556713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45966.3594556713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45966.3594556713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45966.3594556713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45966.3594556713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45966.3594556713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45966.3594556713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45966.3594556713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45966.3594556713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45966.3594556713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45966.3594556713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45966.3594556713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45966.3594556713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45966.3594556713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45966.3594556713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45966.3594556713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45966.3594556713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45966.3594556713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45966.3594556713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45966.3594556713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45966.3594556713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45966.3594556713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45966.3594556713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45966.3594556713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45966.3594556713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45966.3594556713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45966.3594556713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45966.3594556713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45966.3594556713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45966.3594556713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45966.3594556713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45966.3594556713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45966.3594556713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45966.3594556713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45966.3594556713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45966.3594556713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45966.3594556713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45966.3594556713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45966.3594556713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45966.3594556713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45966.3594556713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45966.3594556713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45966.3594556713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45966.3594556713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45966.3594556713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45966.3594556713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45966.3594556713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45966.3594556713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45966.3594556713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45966.3594556713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45966.3594556713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45966.3594556713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45966.3594556713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45966.3594556713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45966.3594556713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45966.3594556713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45966.3594556713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45966.3594556713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45966.3594556713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45966.3594556713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45966.3594556713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45966.3594556713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45966.3594556713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45966.3594556713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45966.3594556713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45966.3594556713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45966.3594556713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45966.3594556713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45966.3594556713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45966.3594556713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45966.3594556713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45966.3594556713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45966.3594556713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45966.3594556713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45966.3594556713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45966.3594556713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45966.3594556713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45966.3594556713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45966.3594556713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45966.3594556713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45966.3594556713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45966.3594556713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45966.3594556713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45966.3594556713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45966.3594556713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45966.3594556713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45966.3594556713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45966.3594556713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45966.3594556713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45966.3594556713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45966.3594556713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45966.3594556713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45966.3594556713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45966.3594556713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45966.3594556713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45966.3594556713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45966.3594556713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45966.3594556713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45966.3594556713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45966.3594556713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45966.3594556713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45966.3594556713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45966.3594556713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45966.3594556713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45966.3594556713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45966.3594556713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45966.3594556713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45966.3594556713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45966.3594556713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45966.3594556713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45966.3594556713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45966.3594556713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45966.3594556713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45966.3594556713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45966.3594556713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45966.3594556713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45966.3594556713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45966.3594556713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45966.3594556713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45966.3594556713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45966.3594556713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45966.3594556713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45966.3594556713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45966.3594556713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45966.3594556713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45966.3594556713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45966.3594556713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45966.3594556713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45966.3594556713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45966.3594556713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45966.3594556713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45966.3594556713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45966.3594556713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45966.3594556713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45966.3594556713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45966.3594556713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45966.3594556713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45966.3594556713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45966.3594556713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45966.3594556713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45966.3594556713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45966.3594556713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45966.3594556713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45966.3594556713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45966.3594556713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45966.3594556713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45966.3594556713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45966.3594556713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45966.3594556713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45966.3594556713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45966.3594556713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45966.3594556713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45966.3594556713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45966.3594556713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45966.3594556713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45966.3594556713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45966.3594556713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45966.3594556713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45966.3594556713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45966.3594556713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45966.3594556713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45966.3594556713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45966.3594556713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45966.3594556713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45966.3594556713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45966.3594556713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45966.3594556713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45966.3594556713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45966.3594556713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45966.3594556713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45966.3594556713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45966.3594556713</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45966.3594556713</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45966.3594556713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45966.3594556713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45966.3594556713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45966.3594556713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45966.3594556713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45966.3594556713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45966.3594556713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45966.3594556713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45966.3594556713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45966.3594556713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45966.3594556713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45966.3594556713</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45966.3594556713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45966.3594556713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45966.3594556713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45966.3594556713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45966.3594556713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45966.3594556713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45966.3594556713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45966.3594556713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45966.3594556713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45966.3594556713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45966.3594556713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45966.3594556713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45966.3594556713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45966.3594556713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45966.3594556713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45966.3594556713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45966.3594556713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45966.3594556713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45966.3594556713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45966.3594556713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